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d97b0378d5a89a/Documents/Judd Acres^J Inc - 04-26-24/From Jason Judd- 04-29-24/"/>
    </mc:Choice>
  </mc:AlternateContent>
  <xr:revisionPtr revIDLastSave="596" documentId="8_{79CE6307-0359-4C3A-9CDC-55EBA0AF59C5}" xr6:coauthVersionLast="47" xr6:coauthVersionMax="47" xr10:uidLastSave="{F67DF88F-AFAA-4221-80B0-5E2E58F436F4}"/>
  <bookViews>
    <workbookView xWindow="-120" yWindow="-120" windowWidth="24240" windowHeight="13140" tabRatio="853" activeTab="8" xr2:uid="{C3B7033B-87CD-4FA2-85FD-63EF0365214F}"/>
  </bookViews>
  <sheets>
    <sheet name="Rev" sheetId="10" r:id="rId1"/>
    <sheet name="Production" sheetId="7" r:id="rId2"/>
    <sheet name="Packaging" sheetId="13" state="hidden" r:id="rId3"/>
    <sheet name="OpEx" sheetId="3" r:id="rId4"/>
    <sheet name="People" sheetId="2" r:id="rId5"/>
    <sheet name="Capital Expenses" sheetId="11" r:id="rId6"/>
    <sheet name="IS" sheetId="16" r:id="rId7"/>
    <sheet name="Use of Proceeds" sheetId="17" r:id="rId8"/>
    <sheet name="Cash Flow" sheetId="9" r:id="rId9"/>
    <sheet name="Growing Schedule" sheetId="15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3" l="1"/>
  <c r="F37" i="3" l="1"/>
  <c r="D37" i="3"/>
  <c r="B37" i="3" s="1"/>
  <c r="B41" i="3" s="1"/>
  <c r="J13" i="9"/>
  <c r="V22" i="3"/>
  <c r="W22" i="3"/>
  <c r="W37" i="16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BA13" i="9"/>
  <c r="BB13" i="9"/>
  <c r="BC13" i="9"/>
  <c r="BD13" i="9"/>
  <c r="BE13" i="9"/>
  <c r="BF13" i="9"/>
  <c r="BG13" i="9"/>
  <c r="BH13" i="9"/>
  <c r="BI13" i="9"/>
  <c r="BJ13" i="9"/>
  <c r="BK13" i="9"/>
  <c r="BL13" i="9"/>
  <c r="BM13" i="9"/>
  <c r="BN13" i="9"/>
  <c r="BO13" i="9"/>
  <c r="BP13" i="9"/>
  <c r="BQ13" i="9"/>
  <c r="BR13" i="9"/>
  <c r="BS13" i="9"/>
  <c r="BT13" i="9"/>
  <c r="BU13" i="9"/>
  <c r="BV13" i="9"/>
  <c r="BW13" i="9"/>
  <c r="BX13" i="9"/>
  <c r="BY13" i="9"/>
  <c r="BZ13" i="9"/>
  <c r="CA13" i="9"/>
  <c r="CB13" i="9"/>
  <c r="CC13" i="9"/>
  <c r="CD13" i="9"/>
  <c r="CE13" i="9"/>
  <c r="CF13" i="9"/>
  <c r="CG13" i="9"/>
  <c r="CH13" i="9"/>
  <c r="CI13" i="9"/>
  <c r="CJ13" i="9"/>
  <c r="CK13" i="9"/>
  <c r="CL13" i="9"/>
  <c r="CM13" i="9"/>
  <c r="CN13" i="9"/>
  <c r="CO13" i="9"/>
  <c r="CP13" i="9"/>
  <c r="CQ13" i="9"/>
  <c r="CR13" i="9"/>
  <c r="CS13" i="9"/>
  <c r="CT13" i="9"/>
  <c r="CU13" i="9"/>
  <c r="CV13" i="9"/>
  <c r="CW13" i="9"/>
  <c r="CX13" i="9"/>
  <c r="CY13" i="9"/>
  <c r="CZ13" i="9"/>
  <c r="DA13" i="9"/>
  <c r="C10" i="9"/>
  <c r="B10" i="9"/>
  <c r="B13" i="9" l="1"/>
  <c r="C37" i="3"/>
  <c r="G36" i="3"/>
  <c r="D36" i="3"/>
  <c r="AH17" i="16"/>
  <c r="AI17" i="16"/>
  <c r="AJ17" i="16"/>
  <c r="AK17" i="16"/>
  <c r="AL17" i="16"/>
  <c r="AM17" i="16"/>
  <c r="AN17" i="16"/>
  <c r="AO17" i="16"/>
  <c r="AP17" i="16"/>
  <c r="AQ17" i="16"/>
  <c r="AR17" i="16"/>
  <c r="AS17" i="16"/>
  <c r="AT17" i="16"/>
  <c r="AU17" i="16"/>
  <c r="AV17" i="16"/>
  <c r="AW17" i="16"/>
  <c r="AX17" i="16"/>
  <c r="AY17" i="16"/>
  <c r="AZ17" i="16"/>
  <c r="BA17" i="16"/>
  <c r="BB17" i="16"/>
  <c r="BC17" i="16"/>
  <c r="BD17" i="16"/>
  <c r="BE17" i="16"/>
  <c r="BF17" i="16"/>
  <c r="BG17" i="16"/>
  <c r="BH17" i="16"/>
  <c r="BI17" i="16"/>
  <c r="BJ17" i="16"/>
  <c r="BK17" i="16"/>
  <c r="BL17" i="16"/>
  <c r="BM17" i="16"/>
  <c r="BN17" i="16"/>
  <c r="BO17" i="16"/>
  <c r="BP17" i="16"/>
  <c r="BQ17" i="16"/>
  <c r="BR17" i="16"/>
  <c r="BS17" i="16"/>
  <c r="BT17" i="16"/>
  <c r="BU17" i="16"/>
  <c r="BV17" i="16"/>
  <c r="BW17" i="16"/>
  <c r="BX17" i="16"/>
  <c r="BY17" i="16"/>
  <c r="BZ17" i="16"/>
  <c r="CA17" i="16"/>
  <c r="CB17" i="16"/>
  <c r="CC17" i="16"/>
  <c r="CD17" i="16"/>
  <c r="CE17" i="16"/>
  <c r="CF17" i="16"/>
  <c r="CG17" i="16"/>
  <c r="CH17" i="16"/>
  <c r="CI17" i="16"/>
  <c r="CJ17" i="16"/>
  <c r="CK17" i="16"/>
  <c r="CL17" i="16"/>
  <c r="CM17" i="16"/>
  <c r="CN17" i="16"/>
  <c r="CO17" i="16"/>
  <c r="CP17" i="16"/>
  <c r="CQ17" i="16"/>
  <c r="CR17" i="16"/>
  <c r="CS17" i="16"/>
  <c r="CT17" i="16"/>
  <c r="CU17" i="16"/>
  <c r="CV17" i="16"/>
  <c r="CW17" i="16"/>
  <c r="CX17" i="16"/>
  <c r="CY17" i="16"/>
  <c r="CZ17" i="16"/>
  <c r="DA17" i="16"/>
  <c r="AH18" i="16"/>
  <c r="AI18" i="16"/>
  <c r="AJ18" i="16"/>
  <c r="AK18" i="16"/>
  <c r="AL18" i="16"/>
  <c r="AM18" i="16"/>
  <c r="AN18" i="16"/>
  <c r="AO18" i="16"/>
  <c r="AP18" i="16"/>
  <c r="AQ18" i="16"/>
  <c r="AR18" i="16"/>
  <c r="AS18" i="16"/>
  <c r="AT18" i="16"/>
  <c r="AU18" i="16"/>
  <c r="AV18" i="16"/>
  <c r="AW18" i="16"/>
  <c r="AX18" i="16"/>
  <c r="AY18" i="16"/>
  <c r="AZ18" i="16"/>
  <c r="BA18" i="16"/>
  <c r="BB18" i="16"/>
  <c r="BC18" i="16"/>
  <c r="BD18" i="16"/>
  <c r="BE18" i="16"/>
  <c r="BF18" i="16"/>
  <c r="BG18" i="16"/>
  <c r="BH18" i="16"/>
  <c r="BI18" i="16"/>
  <c r="BJ18" i="16"/>
  <c r="BK18" i="16"/>
  <c r="BL18" i="16"/>
  <c r="BM18" i="16"/>
  <c r="BN18" i="16"/>
  <c r="BO18" i="16"/>
  <c r="BP18" i="16"/>
  <c r="BQ18" i="16"/>
  <c r="BR18" i="16"/>
  <c r="BS18" i="16"/>
  <c r="BT18" i="16"/>
  <c r="BU18" i="16"/>
  <c r="BV18" i="16"/>
  <c r="BW18" i="16"/>
  <c r="BX18" i="16"/>
  <c r="BY18" i="16"/>
  <c r="BZ18" i="16"/>
  <c r="CA18" i="16"/>
  <c r="CB18" i="16"/>
  <c r="CC18" i="16"/>
  <c r="CD18" i="16"/>
  <c r="CE18" i="16"/>
  <c r="CF18" i="16"/>
  <c r="CG18" i="16"/>
  <c r="CH18" i="16"/>
  <c r="CI18" i="16"/>
  <c r="CJ18" i="16"/>
  <c r="CK18" i="16"/>
  <c r="CL18" i="16"/>
  <c r="CM18" i="16"/>
  <c r="CN18" i="16"/>
  <c r="CO18" i="16"/>
  <c r="CP18" i="16"/>
  <c r="CQ18" i="16"/>
  <c r="CR18" i="16"/>
  <c r="CS18" i="16"/>
  <c r="CT18" i="16"/>
  <c r="CU18" i="16"/>
  <c r="CV18" i="16"/>
  <c r="CW18" i="16"/>
  <c r="CX18" i="16"/>
  <c r="CY18" i="16"/>
  <c r="CZ18" i="16"/>
  <c r="DA18" i="16"/>
  <c r="AH19" i="16"/>
  <c r="E19" i="16" s="1"/>
  <c r="AI19" i="16"/>
  <c r="AJ19" i="16"/>
  <c r="AK19" i="16"/>
  <c r="AL19" i="16"/>
  <c r="AM19" i="16"/>
  <c r="AN19" i="16"/>
  <c r="AO19" i="16"/>
  <c r="AP19" i="16"/>
  <c r="AQ19" i="16"/>
  <c r="AR19" i="16"/>
  <c r="AS19" i="16"/>
  <c r="AT19" i="16"/>
  <c r="AU19" i="16"/>
  <c r="AV19" i="16"/>
  <c r="AW19" i="16"/>
  <c r="AX19" i="16"/>
  <c r="AY19" i="16"/>
  <c r="AZ19" i="16"/>
  <c r="BA19" i="16"/>
  <c r="BB19" i="16"/>
  <c r="BC19" i="16"/>
  <c r="BD19" i="16"/>
  <c r="BE19" i="16"/>
  <c r="BF19" i="16"/>
  <c r="BG19" i="16"/>
  <c r="BH19" i="16"/>
  <c r="BI19" i="16"/>
  <c r="BJ19" i="16"/>
  <c r="BK19" i="16"/>
  <c r="BL19" i="16"/>
  <c r="BM19" i="16"/>
  <c r="BN19" i="16"/>
  <c r="BO19" i="16"/>
  <c r="BP19" i="16"/>
  <c r="BQ19" i="16"/>
  <c r="BR19" i="16"/>
  <c r="BS19" i="16"/>
  <c r="BT19" i="16"/>
  <c r="BU19" i="16"/>
  <c r="BV19" i="16"/>
  <c r="BW19" i="16"/>
  <c r="BX19" i="16"/>
  <c r="BY19" i="16"/>
  <c r="BZ19" i="16"/>
  <c r="CA19" i="16"/>
  <c r="CB19" i="16"/>
  <c r="CC19" i="16"/>
  <c r="CD19" i="16"/>
  <c r="CE19" i="16"/>
  <c r="CF19" i="16"/>
  <c r="CG19" i="16"/>
  <c r="CH19" i="16"/>
  <c r="CI19" i="16"/>
  <c r="CJ19" i="16"/>
  <c r="CK19" i="16"/>
  <c r="CL19" i="16"/>
  <c r="CM19" i="16"/>
  <c r="CN19" i="16"/>
  <c r="CO19" i="16"/>
  <c r="CP19" i="16"/>
  <c r="CQ19" i="16"/>
  <c r="CR19" i="16"/>
  <c r="CS19" i="16"/>
  <c r="CT19" i="16"/>
  <c r="CU19" i="16"/>
  <c r="CV19" i="16"/>
  <c r="CW19" i="16"/>
  <c r="CX19" i="16"/>
  <c r="CY19" i="16"/>
  <c r="CZ19" i="16"/>
  <c r="DA19" i="16"/>
  <c r="AH20" i="16"/>
  <c r="E20" i="16" s="1"/>
  <c r="AI20" i="16"/>
  <c r="AJ20" i="16"/>
  <c r="AK20" i="16"/>
  <c r="AL20" i="16"/>
  <c r="AM20" i="16"/>
  <c r="AN20" i="16"/>
  <c r="AO20" i="16"/>
  <c r="AP20" i="16"/>
  <c r="AQ20" i="16"/>
  <c r="AR20" i="16"/>
  <c r="AS20" i="16"/>
  <c r="AT20" i="16"/>
  <c r="AU20" i="16"/>
  <c r="AV20" i="16"/>
  <c r="AW20" i="16"/>
  <c r="AX20" i="16"/>
  <c r="AY20" i="16"/>
  <c r="AZ20" i="16"/>
  <c r="BA20" i="16"/>
  <c r="BB20" i="16"/>
  <c r="BC20" i="16"/>
  <c r="BD20" i="16"/>
  <c r="BE20" i="16"/>
  <c r="BF20" i="16"/>
  <c r="G20" i="16" s="1"/>
  <c r="BG20" i="16"/>
  <c r="BH20" i="16"/>
  <c r="BI20" i="16"/>
  <c r="BJ20" i="16"/>
  <c r="BK20" i="16"/>
  <c r="BL20" i="16"/>
  <c r="BM20" i="16"/>
  <c r="BN20" i="16"/>
  <c r="BO20" i="16"/>
  <c r="BP20" i="16"/>
  <c r="BQ20" i="16"/>
  <c r="BR20" i="16"/>
  <c r="BS20" i="16"/>
  <c r="BT20" i="16"/>
  <c r="BU20" i="16"/>
  <c r="BV20" i="16"/>
  <c r="BW20" i="16"/>
  <c r="BX20" i="16"/>
  <c r="BY20" i="16"/>
  <c r="BZ20" i="16"/>
  <c r="CA20" i="16"/>
  <c r="CB20" i="16"/>
  <c r="CC20" i="16"/>
  <c r="CD20" i="16"/>
  <c r="I20" i="16" s="1"/>
  <c r="CE20" i="16"/>
  <c r="CF20" i="16"/>
  <c r="CG20" i="16"/>
  <c r="CH20" i="16"/>
  <c r="CI20" i="16"/>
  <c r="CJ20" i="16"/>
  <c r="CK20" i="16"/>
  <c r="CL20" i="16"/>
  <c r="CM20" i="16"/>
  <c r="CN20" i="16"/>
  <c r="CO20" i="16"/>
  <c r="CP20" i="16"/>
  <c r="CQ20" i="16"/>
  <c r="CR20" i="16"/>
  <c r="CS20" i="16"/>
  <c r="CT20" i="16"/>
  <c r="CU20" i="16"/>
  <c r="CV20" i="16"/>
  <c r="CW20" i="16"/>
  <c r="CX20" i="16"/>
  <c r="CY20" i="16"/>
  <c r="CZ20" i="16"/>
  <c r="DA20" i="16"/>
  <c r="AH21" i="16"/>
  <c r="AI21" i="16"/>
  <c r="AJ21" i="16"/>
  <c r="AK21" i="16"/>
  <c r="AL21" i="16"/>
  <c r="AM21" i="16"/>
  <c r="AN21" i="16"/>
  <c r="AO21" i="16"/>
  <c r="AP21" i="16"/>
  <c r="AQ21" i="16"/>
  <c r="AR21" i="16"/>
  <c r="AS21" i="16"/>
  <c r="AT21" i="16"/>
  <c r="AU21" i="16"/>
  <c r="AV21" i="16"/>
  <c r="AW21" i="16"/>
  <c r="AX21" i="16"/>
  <c r="AY21" i="16"/>
  <c r="AZ21" i="16"/>
  <c r="BA21" i="16"/>
  <c r="BB21" i="16"/>
  <c r="BC21" i="16"/>
  <c r="BD21" i="16"/>
  <c r="BE21" i="16"/>
  <c r="BF21" i="16"/>
  <c r="BG21" i="16"/>
  <c r="BH21" i="16"/>
  <c r="BI21" i="16"/>
  <c r="BJ21" i="16"/>
  <c r="BK21" i="16"/>
  <c r="BL21" i="16"/>
  <c r="BM21" i="16"/>
  <c r="BN21" i="16"/>
  <c r="BO21" i="16"/>
  <c r="BP21" i="16"/>
  <c r="BQ21" i="16"/>
  <c r="BR21" i="16"/>
  <c r="BS21" i="16"/>
  <c r="BT21" i="16"/>
  <c r="BU21" i="16"/>
  <c r="BV21" i="16"/>
  <c r="BW21" i="16"/>
  <c r="BX21" i="16"/>
  <c r="BY21" i="16"/>
  <c r="BZ21" i="16"/>
  <c r="CA21" i="16"/>
  <c r="CB21" i="16"/>
  <c r="CC21" i="16"/>
  <c r="CD21" i="16"/>
  <c r="I21" i="16" s="1"/>
  <c r="CE21" i="16"/>
  <c r="CF21" i="16"/>
  <c r="CG21" i="16"/>
  <c r="CH21" i="16"/>
  <c r="CI21" i="16"/>
  <c r="CJ21" i="16"/>
  <c r="CK21" i="16"/>
  <c r="CL21" i="16"/>
  <c r="CM21" i="16"/>
  <c r="CN21" i="16"/>
  <c r="CO21" i="16"/>
  <c r="CP21" i="16"/>
  <c r="CQ21" i="16"/>
  <c r="CR21" i="16"/>
  <c r="CS21" i="16"/>
  <c r="CT21" i="16"/>
  <c r="CU21" i="16"/>
  <c r="CV21" i="16"/>
  <c r="CW21" i="16"/>
  <c r="CX21" i="16"/>
  <c r="CY21" i="16"/>
  <c r="CZ21" i="16"/>
  <c r="DA21" i="16"/>
  <c r="U17" i="16"/>
  <c r="C17" i="16" s="1"/>
  <c r="V17" i="16"/>
  <c r="W17" i="16"/>
  <c r="X17" i="16"/>
  <c r="Y17" i="16"/>
  <c r="Z17" i="16"/>
  <c r="AA17" i="16"/>
  <c r="AB17" i="16"/>
  <c r="AC17" i="16"/>
  <c r="AD17" i="16"/>
  <c r="AE17" i="16"/>
  <c r="AF17" i="16"/>
  <c r="AG17" i="16"/>
  <c r="U18" i="16"/>
  <c r="V18" i="16"/>
  <c r="W18" i="16"/>
  <c r="X18" i="16"/>
  <c r="Y18" i="16"/>
  <c r="Z18" i="16"/>
  <c r="AA18" i="16"/>
  <c r="AB18" i="16"/>
  <c r="AC18" i="16"/>
  <c r="AD18" i="16"/>
  <c r="AE18" i="16"/>
  <c r="AF18" i="16"/>
  <c r="AG18" i="16"/>
  <c r="U19" i="16"/>
  <c r="V19" i="16"/>
  <c r="W19" i="16"/>
  <c r="X19" i="16"/>
  <c r="Y19" i="16"/>
  <c r="Z19" i="16"/>
  <c r="AA19" i="16"/>
  <c r="D19" i="16" s="1"/>
  <c r="AB19" i="16"/>
  <c r="AC19" i="16"/>
  <c r="AD19" i="16"/>
  <c r="AE19" i="16"/>
  <c r="AF19" i="16"/>
  <c r="AG19" i="16"/>
  <c r="U20" i="16"/>
  <c r="V20" i="16"/>
  <c r="W20" i="16"/>
  <c r="X20" i="16"/>
  <c r="Y20" i="16"/>
  <c r="Z20" i="16"/>
  <c r="AA20" i="16"/>
  <c r="AB20" i="16"/>
  <c r="AC20" i="16"/>
  <c r="AD20" i="16"/>
  <c r="AE20" i="16"/>
  <c r="AF20" i="16"/>
  <c r="AG20" i="16"/>
  <c r="U21" i="16"/>
  <c r="V21" i="16"/>
  <c r="W21" i="16"/>
  <c r="X21" i="16"/>
  <c r="Y21" i="16"/>
  <c r="Z21" i="16"/>
  <c r="AA21" i="16"/>
  <c r="AB21" i="16"/>
  <c r="AC21" i="16"/>
  <c r="AD21" i="16"/>
  <c r="AE21" i="16"/>
  <c r="AF21" i="16"/>
  <c r="AG21" i="16"/>
  <c r="T21" i="16"/>
  <c r="T20" i="16"/>
  <c r="T19" i="16"/>
  <c r="C19" i="16" s="1"/>
  <c r="T18" i="16"/>
  <c r="T17" i="16"/>
  <c r="D16" i="3"/>
  <c r="E16" i="3" s="1"/>
  <c r="F16" i="3" s="1"/>
  <c r="G16" i="3" s="1"/>
  <c r="H16" i="3" s="1"/>
  <c r="I16" i="3" s="1"/>
  <c r="F15" i="3"/>
  <c r="G15" i="3" s="1"/>
  <c r="H15" i="3" s="1"/>
  <c r="I15" i="3" s="1"/>
  <c r="E15" i="3"/>
  <c r="D15" i="3"/>
  <c r="F14" i="3"/>
  <c r="G14" i="3" s="1"/>
  <c r="H14" i="3" s="1"/>
  <c r="I14" i="3" s="1"/>
  <c r="E14" i="3"/>
  <c r="D14" i="3"/>
  <c r="F13" i="3"/>
  <c r="G13" i="3"/>
  <c r="H13" i="3"/>
  <c r="I13" i="3" s="1"/>
  <c r="E13" i="3"/>
  <c r="D13" i="3"/>
  <c r="F12" i="3"/>
  <c r="G12" i="3" s="1"/>
  <c r="H12" i="3" s="1"/>
  <c r="I12" i="3" s="1"/>
  <c r="E12" i="3"/>
  <c r="D12" i="3"/>
  <c r="D32" i="3"/>
  <c r="E32" i="3" s="1"/>
  <c r="F32" i="3" s="1"/>
  <c r="G32" i="3" s="1"/>
  <c r="H32" i="3" s="1"/>
  <c r="I32" i="3" s="1"/>
  <c r="D29" i="3"/>
  <c r="E29" i="3" s="1"/>
  <c r="F29" i="3" s="1"/>
  <c r="G29" i="3" s="1"/>
  <c r="H29" i="3" s="1"/>
  <c r="I29" i="3" s="1"/>
  <c r="F23" i="3"/>
  <c r="G23" i="3" s="1"/>
  <c r="H23" i="3" s="1"/>
  <c r="I23" i="3" s="1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AQ28" i="2"/>
  <c r="AR28" i="2" s="1"/>
  <c r="AS28" i="2" s="1"/>
  <c r="AT28" i="2" s="1"/>
  <c r="AU28" i="2" s="1"/>
  <c r="AV28" i="2" s="1"/>
  <c r="AW28" i="2" s="1"/>
  <c r="AX28" i="2" s="1"/>
  <c r="AY28" i="2" s="1"/>
  <c r="AZ28" i="2" s="1"/>
  <c r="BA28" i="2" s="1"/>
  <c r="BB28" i="2" s="1"/>
  <c r="BC28" i="2" s="1"/>
  <c r="BD28" i="2" s="1"/>
  <c r="BE28" i="2" s="1"/>
  <c r="BF28" i="2" s="1"/>
  <c r="BG28" i="2" s="1"/>
  <c r="BH28" i="2" s="1"/>
  <c r="BI28" i="2" s="1"/>
  <c r="BJ28" i="2" s="1"/>
  <c r="BK28" i="2" s="1"/>
  <c r="BL28" i="2" s="1"/>
  <c r="BM28" i="2" s="1"/>
  <c r="BN28" i="2" s="1"/>
  <c r="BO28" i="2" s="1"/>
  <c r="BP28" i="2" s="1"/>
  <c r="BQ28" i="2" s="1"/>
  <c r="BR28" i="2" s="1"/>
  <c r="BS28" i="2" s="1"/>
  <c r="BT28" i="2" s="1"/>
  <c r="BU28" i="2" s="1"/>
  <c r="BV28" i="2" s="1"/>
  <c r="BW28" i="2" s="1"/>
  <c r="BX28" i="2" s="1"/>
  <c r="BY28" i="2" s="1"/>
  <c r="BZ28" i="2" s="1"/>
  <c r="CA28" i="2" s="1"/>
  <c r="CB28" i="2" s="1"/>
  <c r="CC28" i="2" s="1"/>
  <c r="CD28" i="2" s="1"/>
  <c r="CE28" i="2" s="1"/>
  <c r="CF28" i="2" s="1"/>
  <c r="CG28" i="2" s="1"/>
  <c r="CH28" i="2" s="1"/>
  <c r="CI28" i="2" s="1"/>
  <c r="CJ28" i="2" s="1"/>
  <c r="CK28" i="2" s="1"/>
  <c r="CL28" i="2" s="1"/>
  <c r="CM28" i="2" s="1"/>
  <c r="CN28" i="2" s="1"/>
  <c r="CO28" i="2" s="1"/>
  <c r="CP28" i="2" s="1"/>
  <c r="CQ28" i="2" s="1"/>
  <c r="CR28" i="2" s="1"/>
  <c r="CS28" i="2" s="1"/>
  <c r="CT28" i="2" s="1"/>
  <c r="AP28" i="2"/>
  <c r="BL25" i="2"/>
  <c r="AT25" i="2"/>
  <c r="AT22" i="2"/>
  <c r="AH22" i="2"/>
  <c r="W22" i="2"/>
  <c r="CX16" i="7"/>
  <c r="CX17" i="7"/>
  <c r="CX18" i="7"/>
  <c r="CX19" i="7"/>
  <c r="CX22" i="7"/>
  <c r="CX23" i="7"/>
  <c r="CX24" i="7"/>
  <c r="CX26" i="7"/>
  <c r="CX15" i="7"/>
  <c r="CL26" i="7"/>
  <c r="CL16" i="7"/>
  <c r="CL17" i="7"/>
  <c r="CL18" i="7"/>
  <c r="CL19" i="7"/>
  <c r="CL22" i="7"/>
  <c r="CL23" i="7"/>
  <c r="CL24" i="7"/>
  <c r="CL15" i="7"/>
  <c r="CA16" i="7"/>
  <c r="CA17" i="7"/>
  <c r="CA18" i="7"/>
  <c r="CA19" i="7"/>
  <c r="CA22" i="7"/>
  <c r="CA23" i="7"/>
  <c r="CA24" i="7"/>
  <c r="CA26" i="7"/>
  <c r="CA15" i="7"/>
  <c r="BO16" i="7"/>
  <c r="BO17" i="7"/>
  <c r="BO18" i="7"/>
  <c r="BO19" i="7"/>
  <c r="BO22" i="7"/>
  <c r="BO23" i="7"/>
  <c r="BO24" i="7"/>
  <c r="BO26" i="7"/>
  <c r="BO15" i="7"/>
  <c r="BC16" i="7"/>
  <c r="BC17" i="7"/>
  <c r="BC18" i="7"/>
  <c r="BC19" i="7"/>
  <c r="BC22" i="7"/>
  <c r="BC23" i="7"/>
  <c r="BC24" i="7"/>
  <c r="BC26" i="7"/>
  <c r="BC15" i="7"/>
  <c r="AQ17" i="7"/>
  <c r="AQ18" i="7"/>
  <c r="AQ19" i="7"/>
  <c r="AQ22" i="7"/>
  <c r="AQ23" i="7"/>
  <c r="AQ24" i="7"/>
  <c r="AQ26" i="7"/>
  <c r="AQ16" i="7"/>
  <c r="AQ15" i="7"/>
  <c r="AE16" i="7"/>
  <c r="AE17" i="7"/>
  <c r="AE18" i="7"/>
  <c r="AE19" i="7"/>
  <c r="AE22" i="7"/>
  <c r="AE23" i="7"/>
  <c r="AE24" i="7"/>
  <c r="AE26" i="7"/>
  <c r="AE15" i="7"/>
  <c r="CO10" i="10"/>
  <c r="CP10" i="10" s="1"/>
  <c r="CQ10" i="10" s="1"/>
  <c r="CR10" i="10" s="1"/>
  <c r="CS10" i="10" s="1"/>
  <c r="CT10" i="10" s="1"/>
  <c r="CU10" i="10" s="1"/>
  <c r="CV10" i="10" s="1"/>
  <c r="CW10" i="10" s="1"/>
  <c r="CX10" i="10" s="1"/>
  <c r="CY10" i="10" s="1"/>
  <c r="CZ10" i="10" s="1"/>
  <c r="CO9" i="10"/>
  <c r="CP9" i="10" s="1"/>
  <c r="CQ9" i="10" s="1"/>
  <c r="CR9" i="10" s="1"/>
  <c r="CS9" i="10" s="1"/>
  <c r="CT9" i="10" s="1"/>
  <c r="CU9" i="10" s="1"/>
  <c r="CV9" i="10" s="1"/>
  <c r="CW9" i="10" s="1"/>
  <c r="CX9" i="10" s="1"/>
  <c r="CY9" i="10" s="1"/>
  <c r="CZ9" i="10" s="1"/>
  <c r="CD9" i="10"/>
  <c r="CE9" i="10" s="1"/>
  <c r="CF9" i="10" s="1"/>
  <c r="CG9" i="10" s="1"/>
  <c r="CH9" i="10" s="1"/>
  <c r="CI9" i="10" s="1"/>
  <c r="CJ9" i="10" s="1"/>
  <c r="CK9" i="10" s="1"/>
  <c r="CL9" i="10" s="1"/>
  <c r="CM9" i="10" s="1"/>
  <c r="CN9" i="10" s="1"/>
  <c r="CC9" i="10"/>
  <c r="CB10" i="10"/>
  <c r="CB9" i="10"/>
  <c r="BP10" i="10"/>
  <c r="BP9" i="10"/>
  <c r="BQ9" i="10" s="1"/>
  <c r="BR9" i="10" s="1"/>
  <c r="BS9" i="10" s="1"/>
  <c r="BT9" i="10" s="1"/>
  <c r="BU9" i="10" s="1"/>
  <c r="BV9" i="10" s="1"/>
  <c r="BW9" i="10" s="1"/>
  <c r="BX9" i="10" s="1"/>
  <c r="BY9" i="10" s="1"/>
  <c r="BZ9" i="10" s="1"/>
  <c r="CA9" i="10" s="1"/>
  <c r="BD9" i="10"/>
  <c r="BE9" i="10" s="1"/>
  <c r="BF9" i="10" s="1"/>
  <c r="BG9" i="10" s="1"/>
  <c r="BH9" i="10" s="1"/>
  <c r="BI9" i="10" s="1"/>
  <c r="BJ9" i="10" s="1"/>
  <c r="BK9" i="10" s="1"/>
  <c r="BL9" i="10" s="1"/>
  <c r="BM9" i="10" s="1"/>
  <c r="BN9" i="10" s="1"/>
  <c r="BO9" i="10" s="1"/>
  <c r="BD10" i="10"/>
  <c r="AR10" i="10"/>
  <c r="AR9" i="10"/>
  <c r="CC10" i="10"/>
  <c r="CD10" i="10" s="1"/>
  <c r="CE10" i="10" s="1"/>
  <c r="CF10" i="10" s="1"/>
  <c r="CG10" i="10" s="1"/>
  <c r="CH10" i="10" s="1"/>
  <c r="CI10" i="10" s="1"/>
  <c r="CJ10" i="10" s="1"/>
  <c r="CK10" i="10" s="1"/>
  <c r="CL10" i="10" s="1"/>
  <c r="CM10" i="10" s="1"/>
  <c r="CN10" i="10" s="1"/>
  <c r="AT9" i="10"/>
  <c r="AU9" i="10" s="1"/>
  <c r="AV9" i="10" s="1"/>
  <c r="AW9" i="10" s="1"/>
  <c r="AX9" i="10" s="1"/>
  <c r="AY9" i="10" s="1"/>
  <c r="AZ9" i="10" s="1"/>
  <c r="BA9" i="10" s="1"/>
  <c r="BB9" i="10" s="1"/>
  <c r="BC9" i="10" s="1"/>
  <c r="AS9" i="10"/>
  <c r="AA22" i="11"/>
  <c r="AB22" i="11"/>
  <c r="T11" i="11"/>
  <c r="U11" i="11"/>
  <c r="V11" i="11"/>
  <c r="W11" i="11"/>
  <c r="X11" i="11"/>
  <c r="X8" i="17" s="1"/>
  <c r="T12" i="11"/>
  <c r="U12" i="11"/>
  <c r="V12" i="11"/>
  <c r="W12" i="11"/>
  <c r="X12" i="11"/>
  <c r="R13" i="11"/>
  <c r="R10" i="17" s="1"/>
  <c r="S13" i="11"/>
  <c r="S10" i="17" s="1"/>
  <c r="T13" i="11"/>
  <c r="U13" i="11"/>
  <c r="V13" i="11"/>
  <c r="W13" i="11"/>
  <c r="X13" i="11"/>
  <c r="AN4" i="17"/>
  <c r="AN7" i="17"/>
  <c r="AN8" i="17"/>
  <c r="AN10" i="17"/>
  <c r="AN11" i="17"/>
  <c r="Q4" i="17"/>
  <c r="AC4" i="17"/>
  <c r="T8" i="17"/>
  <c r="U8" i="17"/>
  <c r="V8" i="17"/>
  <c r="W8" i="17"/>
  <c r="AC8" i="17"/>
  <c r="AD8" i="17"/>
  <c r="AD9" i="17" s="1"/>
  <c r="AD7" i="17" s="1"/>
  <c r="AE8" i="17"/>
  <c r="AE7" i="17" s="1"/>
  <c r="AF8" i="17"/>
  <c r="AF7" i="17" s="1"/>
  <c r="AG8" i="17"/>
  <c r="AG7" i="17" s="1"/>
  <c r="AH8" i="17"/>
  <c r="AH7" i="17" s="1"/>
  <c r="AI8" i="17"/>
  <c r="AI7" i="17" s="1"/>
  <c r="AJ8" i="17"/>
  <c r="AJ7" i="17" s="1"/>
  <c r="AK8" i="17"/>
  <c r="AL8" i="17"/>
  <c r="AL9" i="17" s="1"/>
  <c r="AL7" i="17" s="1"/>
  <c r="AM8" i="17"/>
  <c r="T9" i="17"/>
  <c r="AE9" i="17"/>
  <c r="AF9" i="17"/>
  <c r="T10" i="17"/>
  <c r="U10" i="17"/>
  <c r="V10" i="17"/>
  <c r="W10" i="17"/>
  <c r="X10" i="17"/>
  <c r="AC10" i="17"/>
  <c r="AC7" i="17" s="1"/>
  <c r="AD10" i="17"/>
  <c r="AE10" i="17"/>
  <c r="AF10" i="17"/>
  <c r="AG10" i="17"/>
  <c r="AH10" i="17"/>
  <c r="AI10" i="17"/>
  <c r="AJ10" i="17"/>
  <c r="AK10" i="17"/>
  <c r="AK7" i="17" s="1"/>
  <c r="AL10" i="17"/>
  <c r="AM10" i="17"/>
  <c r="AC11" i="17"/>
  <c r="AD11" i="17"/>
  <c r="AE11" i="17"/>
  <c r="AF11" i="17"/>
  <c r="AG11" i="17"/>
  <c r="AH11" i="17"/>
  <c r="AI11" i="17"/>
  <c r="AJ11" i="17"/>
  <c r="AK11" i="17"/>
  <c r="AL11" i="17"/>
  <c r="AM11" i="17"/>
  <c r="U13" i="17"/>
  <c r="V13" i="17"/>
  <c r="W13" i="17"/>
  <c r="X13" i="17"/>
  <c r="Y13" i="17"/>
  <c r="Z13" i="17"/>
  <c r="AA13" i="17"/>
  <c r="AB13" i="17"/>
  <c r="AG13" i="17"/>
  <c r="AH13" i="17"/>
  <c r="AI13" i="17"/>
  <c r="AJ13" i="17"/>
  <c r="AK13" i="17"/>
  <c r="AL13" i="17"/>
  <c r="AM13" i="17"/>
  <c r="C10" i="10"/>
  <c r="D10" i="10"/>
  <c r="BQ10" i="10"/>
  <c r="BR10" i="10" s="1"/>
  <c r="BS10" i="10" s="1"/>
  <c r="BT10" i="10" s="1"/>
  <c r="BU10" i="10" s="1"/>
  <c r="BV10" i="10" s="1"/>
  <c r="BW10" i="10" s="1"/>
  <c r="BX10" i="10" s="1"/>
  <c r="BY10" i="10" s="1"/>
  <c r="BZ10" i="10" s="1"/>
  <c r="CA10" i="10" s="1"/>
  <c r="BE10" i="10"/>
  <c r="BF10" i="10" s="1"/>
  <c r="BG10" i="10" s="1"/>
  <c r="BH10" i="10" s="1"/>
  <c r="BI10" i="10" s="1"/>
  <c r="BJ10" i="10" s="1"/>
  <c r="BK10" i="10" s="1"/>
  <c r="BL10" i="10" s="1"/>
  <c r="BM10" i="10" s="1"/>
  <c r="BN10" i="10" s="1"/>
  <c r="BO10" i="10" s="1"/>
  <c r="V10" i="10"/>
  <c r="W10" i="10" s="1"/>
  <c r="X10" i="10" s="1"/>
  <c r="Y10" i="10" s="1"/>
  <c r="Z10" i="10" s="1"/>
  <c r="AA10" i="10" s="1"/>
  <c r="AB10" i="10" s="1"/>
  <c r="AC10" i="10" s="1"/>
  <c r="AD10" i="10" s="1"/>
  <c r="AE10" i="10" s="1"/>
  <c r="AH10" i="10"/>
  <c r="AI10" i="10" s="1"/>
  <c r="AJ10" i="10" s="1"/>
  <c r="AK10" i="10" s="1"/>
  <c r="AL10" i="10" s="1"/>
  <c r="AM10" i="10" s="1"/>
  <c r="AN10" i="10" s="1"/>
  <c r="AO10" i="10" s="1"/>
  <c r="AP10" i="10" s="1"/>
  <c r="AQ10" i="10" s="1"/>
  <c r="AG10" i="10"/>
  <c r="AF10" i="10"/>
  <c r="V9" i="10"/>
  <c r="C30" i="10"/>
  <c r="C52" i="16"/>
  <c r="B25" i="3"/>
  <c r="D21" i="16" l="1"/>
  <c r="C18" i="16"/>
  <c r="F21" i="16"/>
  <c r="H20" i="16"/>
  <c r="H19" i="16"/>
  <c r="H17" i="16"/>
  <c r="H18" i="16"/>
  <c r="C20" i="16"/>
  <c r="F20" i="16"/>
  <c r="F19" i="16"/>
  <c r="C21" i="16"/>
  <c r="D18" i="16"/>
  <c r="D17" i="16"/>
  <c r="E21" i="16"/>
  <c r="G19" i="16"/>
  <c r="I17" i="16"/>
  <c r="I19" i="16"/>
  <c r="I18" i="16"/>
  <c r="G18" i="16"/>
  <c r="E18" i="16"/>
  <c r="G17" i="16"/>
  <c r="F17" i="16"/>
  <c r="E17" i="16"/>
  <c r="D20" i="16"/>
  <c r="G21" i="16"/>
  <c r="F18" i="16"/>
  <c r="H21" i="16"/>
  <c r="E37" i="3"/>
  <c r="E41" i="3" s="1"/>
  <c r="E42" i="3" s="1"/>
  <c r="E44" i="3" s="1"/>
  <c r="AM9" i="17"/>
  <c r="AM7" i="17" s="1"/>
  <c r="C25" i="3"/>
  <c r="C20" i="3"/>
  <c r="D20" i="3" s="1"/>
  <c r="E20" i="3" s="1"/>
  <c r="F20" i="3" s="1"/>
  <c r="G20" i="3" s="1"/>
  <c r="H20" i="3" s="1"/>
  <c r="I20" i="3" s="1"/>
  <c r="C16" i="7"/>
  <c r="C17" i="7"/>
  <c r="C18" i="7"/>
  <c r="C19" i="7"/>
  <c r="C20" i="7"/>
  <c r="C21" i="7"/>
  <c r="C22" i="7"/>
  <c r="C23" i="7"/>
  <c r="C24" i="7"/>
  <c r="C25" i="7"/>
  <c r="C26" i="7"/>
  <c r="C15" i="7"/>
  <c r="CP32" i="3" l="1"/>
  <c r="CP47" i="16" s="1"/>
  <c r="CP29" i="3"/>
  <c r="CQ29" i="3" s="1"/>
  <c r="CQ44" i="16" s="1"/>
  <c r="CQ45" i="16" s="1"/>
  <c r="CP23" i="3"/>
  <c r="CP38" i="16" s="1"/>
  <c r="CP22" i="3"/>
  <c r="CQ22" i="3" s="1"/>
  <c r="CP21" i="3"/>
  <c r="CP36" i="16" s="1"/>
  <c r="CP20" i="3"/>
  <c r="CP35" i="16" s="1"/>
  <c r="CP16" i="3"/>
  <c r="CP31" i="16" s="1"/>
  <c r="CP15" i="3"/>
  <c r="CP30" i="16" s="1"/>
  <c r="CP14" i="3"/>
  <c r="CP29" i="16" s="1"/>
  <c r="I25" i="3"/>
  <c r="I30" i="3"/>
  <c r="CP14" i="9"/>
  <c r="CQ14" i="9"/>
  <c r="CR14" i="9"/>
  <c r="CS14" i="9"/>
  <c r="CT14" i="9"/>
  <c r="CU14" i="9"/>
  <c r="CV14" i="9"/>
  <c r="CY14" i="9"/>
  <c r="CZ14" i="9"/>
  <c r="DA14" i="9"/>
  <c r="CP16" i="9"/>
  <c r="CQ16" i="9"/>
  <c r="CR16" i="9"/>
  <c r="CS16" i="9"/>
  <c r="CT16" i="9"/>
  <c r="CU16" i="9"/>
  <c r="CV16" i="9"/>
  <c r="CW16" i="9"/>
  <c r="CX16" i="9"/>
  <c r="CY16" i="9"/>
  <c r="CZ16" i="9"/>
  <c r="DA16" i="9"/>
  <c r="CQ4" i="16"/>
  <c r="CR4" i="16" s="1"/>
  <c r="CS4" i="16" s="1"/>
  <c r="CT4" i="16" s="1"/>
  <c r="CU4" i="16" s="1"/>
  <c r="CV4" i="16" s="1"/>
  <c r="CW4" i="16" s="1"/>
  <c r="CX4" i="16" s="1"/>
  <c r="CY4" i="16" s="1"/>
  <c r="CZ4" i="16" s="1"/>
  <c r="DA4" i="16" s="1"/>
  <c r="CP12" i="16"/>
  <c r="CQ12" i="16"/>
  <c r="CR12" i="16"/>
  <c r="CS12" i="16"/>
  <c r="CT12" i="16"/>
  <c r="CU12" i="16"/>
  <c r="CV12" i="16"/>
  <c r="CW12" i="16"/>
  <c r="CX12" i="16"/>
  <c r="CZ12" i="16"/>
  <c r="DA12" i="16"/>
  <c r="CP13" i="16"/>
  <c r="CQ13" i="16"/>
  <c r="CR13" i="16"/>
  <c r="CS13" i="16"/>
  <c r="CT13" i="16"/>
  <c r="CU13" i="16"/>
  <c r="CV13" i="16"/>
  <c r="CW13" i="16"/>
  <c r="CX13" i="16"/>
  <c r="CZ13" i="16"/>
  <c r="DA13" i="16"/>
  <c r="CP14" i="16"/>
  <c r="CQ14" i="16"/>
  <c r="CR14" i="16"/>
  <c r="CS14" i="16"/>
  <c r="CT14" i="16"/>
  <c r="CU14" i="16"/>
  <c r="CV14" i="16"/>
  <c r="CW14" i="16"/>
  <c r="CX14" i="16"/>
  <c r="CZ14" i="16"/>
  <c r="DA14" i="16"/>
  <c r="CP15" i="16"/>
  <c r="CQ15" i="16"/>
  <c r="CR15" i="16"/>
  <c r="CS15" i="16"/>
  <c r="CT15" i="16"/>
  <c r="CU15" i="16"/>
  <c r="CV15" i="16"/>
  <c r="CW15" i="16"/>
  <c r="CX15" i="16"/>
  <c r="CZ15" i="16"/>
  <c r="DA15" i="16"/>
  <c r="CP27" i="16"/>
  <c r="CQ27" i="16"/>
  <c r="CR27" i="16"/>
  <c r="CT27" i="16"/>
  <c r="CU27" i="16"/>
  <c r="CV27" i="16"/>
  <c r="CW27" i="16"/>
  <c r="CX27" i="16"/>
  <c r="CY27" i="16"/>
  <c r="DA27" i="16"/>
  <c r="CP28" i="16"/>
  <c r="CQ28" i="16"/>
  <c r="CR28" i="16"/>
  <c r="CS28" i="16"/>
  <c r="CT28" i="16"/>
  <c r="CU28" i="16"/>
  <c r="CV28" i="16"/>
  <c r="CW28" i="16"/>
  <c r="CX28" i="16"/>
  <c r="CY28" i="16"/>
  <c r="CZ28" i="16"/>
  <c r="DA28" i="16"/>
  <c r="CI4" i="2"/>
  <c r="CK4" i="2"/>
  <c r="CL4" i="2" s="1"/>
  <c r="CM4" i="2" s="1"/>
  <c r="CN4" i="2" s="1"/>
  <c r="CO4" i="2" s="1"/>
  <c r="CP4" i="2" s="1"/>
  <c r="CQ4" i="2" s="1"/>
  <c r="CR4" i="2" s="1"/>
  <c r="CS4" i="2" s="1"/>
  <c r="CT4" i="2" s="1"/>
  <c r="CI27" i="2"/>
  <c r="CJ27" i="2"/>
  <c r="CK27" i="2"/>
  <c r="CP27" i="2"/>
  <c r="CQ27" i="2"/>
  <c r="CR27" i="2"/>
  <c r="CL27" i="2"/>
  <c r="CS27" i="2"/>
  <c r="CI31" i="2"/>
  <c r="CJ31" i="2" s="1"/>
  <c r="CI33" i="2"/>
  <c r="CI34" i="2"/>
  <c r="CJ34" i="2" s="1"/>
  <c r="CI42" i="2"/>
  <c r="CI41" i="2" s="1"/>
  <c r="CJ42" i="2"/>
  <c r="CK42" i="2"/>
  <c r="CI45" i="2"/>
  <c r="CI47" i="2"/>
  <c r="CI48" i="2"/>
  <c r="CJ48" i="2" s="1"/>
  <c r="CJ47" i="2" s="1"/>
  <c r="CK48" i="2"/>
  <c r="CK47" i="2" s="1"/>
  <c r="CI51" i="2"/>
  <c r="CI50" i="2" s="1"/>
  <c r="CJ51" i="2"/>
  <c r="CK51" i="2" s="1"/>
  <c r="CI54" i="2"/>
  <c r="CJ54" i="2" s="1"/>
  <c r="CJ53" i="2" s="1"/>
  <c r="CK54" i="2"/>
  <c r="CI57" i="2"/>
  <c r="CI59" i="2"/>
  <c r="CI60" i="2"/>
  <c r="CJ60" i="2" s="1"/>
  <c r="CJ59" i="2" s="1"/>
  <c r="CQ4" i="3"/>
  <c r="CR4" i="3" s="1"/>
  <c r="CS4" i="3" s="1"/>
  <c r="CT4" i="3" s="1"/>
  <c r="CU4" i="3" s="1"/>
  <c r="CV4" i="3" s="1"/>
  <c r="CW4" i="3" s="1"/>
  <c r="CX4" i="3" s="1"/>
  <c r="CY4" i="3" s="1"/>
  <c r="CZ4" i="3" s="1"/>
  <c r="DA4" i="3" s="1"/>
  <c r="CS12" i="3"/>
  <c r="CS27" i="16" s="1"/>
  <c r="CZ12" i="3"/>
  <c r="CZ27" i="16" s="1"/>
  <c r="CP13" i="3"/>
  <c r="CP30" i="3" l="1"/>
  <c r="CQ32" i="3"/>
  <c r="CR32" i="3" s="1"/>
  <c r="CR47" i="16" s="1"/>
  <c r="CQ23" i="3"/>
  <c r="CR23" i="3" s="1"/>
  <c r="CS23" i="3" s="1"/>
  <c r="CT23" i="3" s="1"/>
  <c r="CU23" i="3" s="1"/>
  <c r="CV23" i="3" s="1"/>
  <c r="CW23" i="3" s="1"/>
  <c r="CX23" i="3" s="1"/>
  <c r="CY23" i="3" s="1"/>
  <c r="CZ23" i="3" s="1"/>
  <c r="DA23" i="3" s="1"/>
  <c r="DA38" i="16" s="1"/>
  <c r="CQ22" i="16"/>
  <c r="CQ10" i="16" s="1"/>
  <c r="CP44" i="16"/>
  <c r="CP45" i="16" s="1"/>
  <c r="CS38" i="16"/>
  <c r="CQ21" i="3"/>
  <c r="CR21" i="3" s="1"/>
  <c r="CS21" i="3" s="1"/>
  <c r="CQ15" i="3"/>
  <c r="CR15" i="3" s="1"/>
  <c r="CS15" i="3" s="1"/>
  <c r="CT15" i="3" s="1"/>
  <c r="CU15" i="3" s="1"/>
  <c r="CV15" i="3" s="1"/>
  <c r="CW15" i="3" s="1"/>
  <c r="CX15" i="3" s="1"/>
  <c r="CY15" i="3" s="1"/>
  <c r="CZ15" i="3" s="1"/>
  <c r="DA15" i="3" s="1"/>
  <c r="DA30" i="16" s="1"/>
  <c r="CQ14" i="3"/>
  <c r="I16" i="9"/>
  <c r="CY38" i="16"/>
  <c r="CQ38" i="16"/>
  <c r="CX38" i="16"/>
  <c r="CW38" i="16"/>
  <c r="CV38" i="16"/>
  <c r="CR38" i="16"/>
  <c r="CU38" i="16"/>
  <c r="CZ38" i="16"/>
  <c r="CT38" i="16"/>
  <c r="CR22" i="3"/>
  <c r="CQ37" i="16"/>
  <c r="CP37" i="16"/>
  <c r="CQ20" i="3"/>
  <c r="CQ35" i="16" s="1"/>
  <c r="CQ16" i="3"/>
  <c r="CT22" i="16"/>
  <c r="CT10" i="16" s="1"/>
  <c r="DA22" i="16"/>
  <c r="DA10" i="16" s="1"/>
  <c r="CS22" i="16"/>
  <c r="CS10" i="16" s="1"/>
  <c r="CU22" i="16"/>
  <c r="CU10" i="16" s="1"/>
  <c r="CX22" i="16"/>
  <c r="CX10" i="16" s="1"/>
  <c r="CP22" i="16"/>
  <c r="CP10" i="16" s="1"/>
  <c r="CV22" i="16"/>
  <c r="CV10" i="16" s="1"/>
  <c r="CW22" i="16"/>
  <c r="CW10" i="16" s="1"/>
  <c r="CR22" i="16"/>
  <c r="CR10" i="16" s="1"/>
  <c r="CK60" i="2"/>
  <c r="CL48" i="2"/>
  <c r="CK31" i="2"/>
  <c r="CJ30" i="2"/>
  <c r="CL51" i="2"/>
  <c r="CK50" i="2"/>
  <c r="CJ57" i="2"/>
  <c r="CI56" i="2"/>
  <c r="CL54" i="2"/>
  <c r="CK53" i="2"/>
  <c r="CJ50" i="2"/>
  <c r="CJ45" i="2"/>
  <c r="CI44" i="2"/>
  <c r="CL42" i="2"/>
  <c r="CK41" i="2"/>
  <c r="CJ33" i="2"/>
  <c r="CK34" i="2"/>
  <c r="CM27" i="2"/>
  <c r="CI30" i="2"/>
  <c r="CJ41" i="2"/>
  <c r="CI53" i="2"/>
  <c r="CQ30" i="3"/>
  <c r="CR29" i="3"/>
  <c r="CR44" i="16" s="1"/>
  <c r="CR45" i="16" s="1"/>
  <c r="CY15" i="16"/>
  <c r="CY14" i="16"/>
  <c r="CY13" i="16"/>
  <c r="G37" i="7"/>
  <c r="CP4" i="7"/>
  <c r="CQ4" i="7" s="1"/>
  <c r="CR4" i="7" s="1"/>
  <c r="CS4" i="7" s="1"/>
  <c r="CT4" i="7" s="1"/>
  <c r="CU4" i="7" s="1"/>
  <c r="CV4" i="7" s="1"/>
  <c r="CW4" i="7" s="1"/>
  <c r="CX4" i="7" s="1"/>
  <c r="CZ4" i="7"/>
  <c r="CO30" i="7"/>
  <c r="CP30" i="7"/>
  <c r="CP33" i="7" s="1"/>
  <c r="CO14" i="9" s="1"/>
  <c r="CQ30" i="7"/>
  <c r="CR30" i="7"/>
  <c r="CS30" i="7"/>
  <c r="CT30" i="7"/>
  <c r="CT33" i="7" s="1"/>
  <c r="CU30" i="7"/>
  <c r="CU33" i="7" s="1"/>
  <c r="CV30" i="7"/>
  <c r="CW30" i="7"/>
  <c r="CY30" i="7"/>
  <c r="CZ30" i="7"/>
  <c r="CO33" i="7"/>
  <c r="CN14" i="9" s="1"/>
  <c r="CQ33" i="7"/>
  <c r="CR33" i="7"/>
  <c r="CS33" i="7"/>
  <c r="CV33" i="7"/>
  <c r="CW33" i="7"/>
  <c r="CY33" i="7"/>
  <c r="CX14" i="9" s="1"/>
  <c r="CZ33" i="7"/>
  <c r="I30" i="10"/>
  <c r="I26" i="10"/>
  <c r="CZ14" i="10"/>
  <c r="CZ15" i="10"/>
  <c r="CO14" i="10"/>
  <c r="CP14" i="10"/>
  <c r="CQ14" i="10"/>
  <c r="CR14" i="10"/>
  <c r="CS14" i="10"/>
  <c r="CT14" i="10"/>
  <c r="CU14" i="10"/>
  <c r="CV14" i="10"/>
  <c r="CW14" i="10"/>
  <c r="CX14" i="10"/>
  <c r="CY14" i="10"/>
  <c r="CO15" i="10"/>
  <c r="CP15" i="10"/>
  <c r="CQ15" i="10"/>
  <c r="CR15" i="10"/>
  <c r="CS15" i="10"/>
  <c r="CT15" i="10"/>
  <c r="CU15" i="10"/>
  <c r="CV15" i="10"/>
  <c r="CW15" i="10"/>
  <c r="CX15" i="10"/>
  <c r="CY15" i="10"/>
  <c r="H10" i="9"/>
  <c r="G10" i="9"/>
  <c r="F10" i="9"/>
  <c r="E10" i="9"/>
  <c r="D10" i="9"/>
  <c r="CM14" i="16"/>
  <c r="H30" i="10"/>
  <c r="H26" i="10"/>
  <c r="G26" i="10"/>
  <c r="CN14" i="10"/>
  <c r="CN15" i="10"/>
  <c r="CC14" i="10"/>
  <c r="CD14" i="10"/>
  <c r="CE14" i="10"/>
  <c r="CF14" i="10"/>
  <c r="CG14" i="10"/>
  <c r="CH14" i="10"/>
  <c r="CI14" i="10"/>
  <c r="CJ14" i="10"/>
  <c r="CK14" i="10"/>
  <c r="CL14" i="10"/>
  <c r="CM14" i="10"/>
  <c r="CC15" i="10"/>
  <c r="CD15" i="10"/>
  <c r="CE15" i="10"/>
  <c r="CF15" i="10"/>
  <c r="CG15" i="10"/>
  <c r="CH15" i="10"/>
  <c r="CI15" i="10"/>
  <c r="CJ15" i="10"/>
  <c r="CK15" i="10"/>
  <c r="CL15" i="10"/>
  <c r="CM15" i="10"/>
  <c r="CN4" i="7"/>
  <c r="CM30" i="7"/>
  <c r="CM33" i="7" s="1"/>
  <c r="CL14" i="9" s="1"/>
  <c r="CN30" i="7"/>
  <c r="CN33" i="7" s="1"/>
  <c r="CM14" i="9" s="1"/>
  <c r="CD4" i="7"/>
  <c r="CE4" i="7" s="1"/>
  <c r="CF4" i="7" s="1"/>
  <c r="CG4" i="7" s="1"/>
  <c r="CH4" i="7" s="1"/>
  <c r="CI4" i="7" s="1"/>
  <c r="CJ4" i="7" s="1"/>
  <c r="CK4" i="7" s="1"/>
  <c r="CL4" i="7" s="1"/>
  <c r="CC30" i="7"/>
  <c r="CD30" i="7"/>
  <c r="CE30" i="7"/>
  <c r="CE33" i="7" s="1"/>
  <c r="CD14" i="9" s="1"/>
  <c r="CF30" i="7"/>
  <c r="CF33" i="7" s="1"/>
  <c r="CE14" i="9" s="1"/>
  <c r="CG30" i="7"/>
  <c r="CH30" i="7"/>
  <c r="CH33" i="7" s="1"/>
  <c r="CG14" i="9" s="1"/>
  <c r="CI30" i="7"/>
  <c r="CI33" i="7" s="1"/>
  <c r="CH14" i="9" s="1"/>
  <c r="CJ30" i="7"/>
  <c r="CJ33" i="7" s="1"/>
  <c r="CI14" i="9" s="1"/>
  <c r="CK30" i="7"/>
  <c r="CC33" i="7"/>
  <c r="CD33" i="7"/>
  <c r="CG33" i="7"/>
  <c r="CK33" i="7"/>
  <c r="CD32" i="3"/>
  <c r="CE32" i="3" s="1"/>
  <c r="CD29" i="3"/>
  <c r="CE29" i="3" s="1"/>
  <c r="CD23" i="3"/>
  <c r="CD38" i="16" s="1"/>
  <c r="CD22" i="3"/>
  <c r="CE22" i="3" s="1"/>
  <c r="CD21" i="3"/>
  <c r="CD20" i="3"/>
  <c r="CD16" i="3"/>
  <c r="CE16" i="3" s="1"/>
  <c r="CD15" i="3"/>
  <c r="CD14" i="3"/>
  <c r="H25" i="3"/>
  <c r="H30" i="3"/>
  <c r="CE4" i="3"/>
  <c r="CF4" i="3" s="1"/>
  <c r="CG4" i="3" s="1"/>
  <c r="CH4" i="3" s="1"/>
  <c r="CI4" i="3" s="1"/>
  <c r="CJ4" i="3" s="1"/>
  <c r="CK4" i="3" s="1"/>
  <c r="CL4" i="3" s="1"/>
  <c r="CM4" i="3" s="1"/>
  <c r="CN4" i="3" s="1"/>
  <c r="CO4" i="3" s="1"/>
  <c r="CG12" i="3"/>
  <c r="CG27" i="16" s="1"/>
  <c r="CN12" i="3"/>
  <c r="CN27" i="16" s="1"/>
  <c r="CD13" i="3"/>
  <c r="CD28" i="16" s="1"/>
  <c r="BX4" i="2"/>
  <c r="BY4" i="2" s="1"/>
  <c r="BZ4" i="2" s="1"/>
  <c r="CA4" i="2" s="1"/>
  <c r="CB4" i="2" s="1"/>
  <c r="CC4" i="2" s="1"/>
  <c r="CD4" i="2" s="1"/>
  <c r="CE4" i="2" s="1"/>
  <c r="CF4" i="2" s="1"/>
  <c r="CG4" i="2" s="1"/>
  <c r="CH4" i="2" s="1"/>
  <c r="BW27" i="2"/>
  <c r="BX27" i="2"/>
  <c r="CC27" i="2"/>
  <c r="CD27" i="2"/>
  <c r="CE27" i="2"/>
  <c r="CF27" i="2"/>
  <c r="BW30" i="2"/>
  <c r="BX30" i="2"/>
  <c r="BW31" i="2"/>
  <c r="BX31" i="2" s="1"/>
  <c r="BY31" i="2" s="1"/>
  <c r="BW33" i="2"/>
  <c r="BW34" i="2"/>
  <c r="BX34" i="2" s="1"/>
  <c r="BY34" i="2" s="1"/>
  <c r="BW41" i="2"/>
  <c r="BW42" i="2"/>
  <c r="BX42" i="2" s="1"/>
  <c r="BW44" i="2"/>
  <c r="BW45" i="2"/>
  <c r="BX45" i="2" s="1"/>
  <c r="BY45" i="2" s="1"/>
  <c r="BW47" i="2"/>
  <c r="BX47" i="2"/>
  <c r="BW48" i="2"/>
  <c r="BX48" i="2" s="1"/>
  <c r="BY48" i="2" s="1"/>
  <c r="BW50" i="2"/>
  <c r="BX50" i="2"/>
  <c r="BW51" i="2"/>
  <c r="BX51" i="2" s="1"/>
  <c r="BY51" i="2" s="1"/>
  <c r="BW53" i="2"/>
  <c r="BX53" i="2"/>
  <c r="BW54" i="2"/>
  <c r="BX54" i="2" s="1"/>
  <c r="BY54" i="2" s="1"/>
  <c r="BW56" i="2"/>
  <c r="BW57" i="2"/>
  <c r="BX57" i="2" s="1"/>
  <c r="BY57" i="2" s="1"/>
  <c r="BW59" i="2"/>
  <c r="BW60" i="2"/>
  <c r="BX60" i="2" s="1"/>
  <c r="BY60" i="2" s="1"/>
  <c r="CE4" i="16"/>
  <c r="CF4" i="16" s="1"/>
  <c r="CG4" i="16" s="1"/>
  <c r="CH4" i="16" s="1"/>
  <c r="CI4" i="16" s="1"/>
  <c r="CJ4" i="16" s="1"/>
  <c r="CK4" i="16" s="1"/>
  <c r="CL4" i="16" s="1"/>
  <c r="CM4" i="16" s="1"/>
  <c r="CN4" i="16" s="1"/>
  <c r="CO4" i="16" s="1"/>
  <c r="CD12" i="16"/>
  <c r="CE12" i="16"/>
  <c r="CF12" i="16"/>
  <c r="CG12" i="16"/>
  <c r="CH12" i="16"/>
  <c r="CI12" i="16"/>
  <c r="CJ12" i="16"/>
  <c r="CK12" i="16"/>
  <c r="CL12" i="16"/>
  <c r="CN12" i="16"/>
  <c r="CO12" i="16"/>
  <c r="CD13" i="16"/>
  <c r="CE13" i="16"/>
  <c r="CF13" i="16"/>
  <c r="CG13" i="16"/>
  <c r="CH13" i="16"/>
  <c r="CI13" i="16"/>
  <c r="CJ13" i="16"/>
  <c r="CK13" i="16"/>
  <c r="CL13" i="16"/>
  <c r="CN13" i="16"/>
  <c r="CO13" i="16"/>
  <c r="CD14" i="16"/>
  <c r="CE14" i="16"/>
  <c r="CF14" i="16"/>
  <c r="CG14" i="16"/>
  <c r="CH14" i="16"/>
  <c r="CI14" i="16"/>
  <c r="CJ14" i="16"/>
  <c r="CK14" i="16"/>
  <c r="CL14" i="16"/>
  <c r="CN14" i="16"/>
  <c r="CO14" i="16"/>
  <c r="CD15" i="16"/>
  <c r="CE15" i="16"/>
  <c r="CF15" i="16"/>
  <c r="CG15" i="16"/>
  <c r="CH15" i="16"/>
  <c r="CI15" i="16"/>
  <c r="CJ15" i="16"/>
  <c r="CK15" i="16"/>
  <c r="CL15" i="16"/>
  <c r="CM15" i="16"/>
  <c r="CN15" i="16"/>
  <c r="CO15" i="16"/>
  <c r="CD27" i="16"/>
  <c r="CE27" i="16"/>
  <c r="CF27" i="16"/>
  <c r="CH27" i="16"/>
  <c r="CI27" i="16"/>
  <c r="CJ27" i="16"/>
  <c r="CK27" i="16"/>
  <c r="CL27" i="16"/>
  <c r="CM27" i="16"/>
  <c r="CO27" i="16"/>
  <c r="CE28" i="16"/>
  <c r="CF28" i="16"/>
  <c r="CG28" i="16"/>
  <c r="CH28" i="16"/>
  <c r="CI28" i="16"/>
  <c r="CJ28" i="16"/>
  <c r="CK28" i="16"/>
  <c r="CL28" i="16"/>
  <c r="CM28" i="16"/>
  <c r="CN28" i="16"/>
  <c r="CO28" i="16"/>
  <c r="CD37" i="16"/>
  <c r="CF14" i="9"/>
  <c r="CJ14" i="9"/>
  <c r="CD16" i="9"/>
  <c r="CE16" i="9"/>
  <c r="CF16" i="9"/>
  <c r="CG16" i="9"/>
  <c r="CH16" i="9"/>
  <c r="CI16" i="9"/>
  <c r="CJ16" i="9"/>
  <c r="CK16" i="9"/>
  <c r="CL16" i="9"/>
  <c r="CM16" i="9"/>
  <c r="CN16" i="9"/>
  <c r="CO16" i="9"/>
  <c r="M24" i="9"/>
  <c r="N24" i="9"/>
  <c r="O24" i="9"/>
  <c r="P24" i="9"/>
  <c r="Q24" i="9"/>
  <c r="R24" i="9"/>
  <c r="S24" i="9"/>
  <c r="T24" i="9"/>
  <c r="U24" i="9"/>
  <c r="V24" i="9"/>
  <c r="K24" i="9"/>
  <c r="L24" i="9"/>
  <c r="J24" i="9"/>
  <c r="CD44" i="16" l="1"/>
  <c r="CD45" i="16" s="1"/>
  <c r="CQ47" i="16"/>
  <c r="CS32" i="3"/>
  <c r="CT32" i="3" s="1"/>
  <c r="CC11" i="7"/>
  <c r="CO11" i="7"/>
  <c r="CO19" i="10"/>
  <c r="CE18" i="10"/>
  <c r="CD10" i="7"/>
  <c r="CO10" i="7"/>
  <c r="CU30" i="16"/>
  <c r="CX30" i="16"/>
  <c r="CR36" i="16"/>
  <c r="CQ36" i="16"/>
  <c r="CD47" i="16"/>
  <c r="CZ30" i="16"/>
  <c r="CR30" i="16"/>
  <c r="CS30" i="16"/>
  <c r="CY30" i="16"/>
  <c r="CQ30" i="16"/>
  <c r="CV30" i="16"/>
  <c r="CW30" i="16"/>
  <c r="CT30" i="16"/>
  <c r="CQ29" i="16"/>
  <c r="CR14" i="3"/>
  <c r="CY12" i="16"/>
  <c r="CY22" i="16" s="1"/>
  <c r="CY10" i="16" s="1"/>
  <c r="CO18" i="10"/>
  <c r="H16" i="9"/>
  <c r="CD19" i="10"/>
  <c r="CS47" i="16"/>
  <c r="CS22" i="3"/>
  <c r="CR37" i="16"/>
  <c r="CT21" i="3"/>
  <c r="CS36" i="16"/>
  <c r="CR20" i="3"/>
  <c r="CR35" i="16" s="1"/>
  <c r="CQ31" i="16"/>
  <c r="CR16" i="3"/>
  <c r="CJ22" i="16"/>
  <c r="CJ10" i="16" s="1"/>
  <c r="I15" i="16"/>
  <c r="CK57" i="2"/>
  <c r="CJ56" i="2"/>
  <c r="CK59" i="2"/>
  <c r="CL60" i="2"/>
  <c r="CT27" i="2"/>
  <c r="CK45" i="2"/>
  <c r="CJ44" i="2"/>
  <c r="CL31" i="2"/>
  <c r="CK30" i="2"/>
  <c r="CM54" i="2"/>
  <c r="CL53" i="2"/>
  <c r="CL50" i="2"/>
  <c r="CM51" i="2"/>
  <c r="CM48" i="2"/>
  <c r="CL47" i="2"/>
  <c r="CM42" i="2"/>
  <c r="CL41" i="2"/>
  <c r="CO27" i="2"/>
  <c r="CN27" i="2"/>
  <c r="CK33" i="2"/>
  <c r="CL34" i="2"/>
  <c r="CS20" i="3"/>
  <c r="CS35" i="16" s="1"/>
  <c r="CR30" i="3"/>
  <c r="CS29" i="3"/>
  <c r="CS44" i="16" s="1"/>
  <c r="CS45" i="16" s="1"/>
  <c r="CX30" i="7"/>
  <c r="CX33" i="7" s="1"/>
  <c r="CW14" i="9" s="1"/>
  <c r="I14" i="9" s="1"/>
  <c r="I14" i="16"/>
  <c r="CP11" i="10"/>
  <c r="CO11" i="10"/>
  <c r="CQ11" i="7"/>
  <c r="I28" i="16"/>
  <c r="I27" i="16"/>
  <c r="B24" i="9"/>
  <c r="CM12" i="16"/>
  <c r="CL30" i="7"/>
  <c r="CL33" i="7" s="1"/>
  <c r="CK14" i="9" s="1"/>
  <c r="H14" i="9" s="1"/>
  <c r="CM13" i="16"/>
  <c r="I13" i="16" s="1"/>
  <c r="CC19" i="10"/>
  <c r="CD11" i="10"/>
  <c r="CD18" i="10"/>
  <c r="CC11" i="10"/>
  <c r="CC18" i="10"/>
  <c r="CC10" i="7"/>
  <c r="CL22" i="16"/>
  <c r="CL10" i="16" s="1"/>
  <c r="CD22" i="16"/>
  <c r="CH22" i="16"/>
  <c r="CH10" i="16" s="1"/>
  <c r="CF22" i="16"/>
  <c r="CF10" i="16" s="1"/>
  <c r="CE22" i="16"/>
  <c r="CE10" i="16" s="1"/>
  <c r="CI22" i="16"/>
  <c r="CI10" i="16" s="1"/>
  <c r="CN22" i="16"/>
  <c r="CN10" i="16" s="1"/>
  <c r="CK22" i="16"/>
  <c r="CK10" i="16" s="1"/>
  <c r="CO22" i="16"/>
  <c r="CO10" i="16" s="1"/>
  <c r="CG22" i="16"/>
  <c r="CG10" i="16" s="1"/>
  <c r="CE47" i="16"/>
  <c r="CF32" i="3"/>
  <c r="CG32" i="3" s="1"/>
  <c r="CG47" i="16" s="1"/>
  <c r="CE30" i="3"/>
  <c r="CF29" i="3"/>
  <c r="CG29" i="3" s="1"/>
  <c r="CG30" i="3" s="1"/>
  <c r="CD31" i="16"/>
  <c r="CD30" i="3"/>
  <c r="CE23" i="3"/>
  <c r="CF23" i="3" s="1"/>
  <c r="CG23" i="3" s="1"/>
  <c r="CH32" i="3"/>
  <c r="CF16" i="3"/>
  <c r="CE31" i="16"/>
  <c r="CF22" i="3"/>
  <c r="CE37" i="16"/>
  <c r="CE44" i="16"/>
  <c r="CE45" i="16" s="1"/>
  <c r="BX56" i="2"/>
  <c r="BY42" i="2"/>
  <c r="BX33" i="2"/>
  <c r="BX59" i="2"/>
  <c r="BY44" i="2"/>
  <c r="BZ45" i="2"/>
  <c r="BY47" i="2"/>
  <c r="BZ48" i="2"/>
  <c r="BY27" i="2"/>
  <c r="BY50" i="2"/>
  <c r="BZ51" i="2"/>
  <c r="BX41" i="2"/>
  <c r="BY53" i="2"/>
  <c r="BZ54" i="2"/>
  <c r="BX44" i="2"/>
  <c r="BY30" i="2"/>
  <c r="BZ31" i="2"/>
  <c r="BY59" i="2"/>
  <c r="BZ60" i="2"/>
  <c r="BY56" i="2"/>
  <c r="BZ57" i="2"/>
  <c r="BY33" i="2"/>
  <c r="BZ34" i="2"/>
  <c r="F26" i="10"/>
  <c r="E26" i="10"/>
  <c r="D26" i="10"/>
  <c r="C26" i="10"/>
  <c r="H40" i="10"/>
  <c r="H39" i="10"/>
  <c r="H38" i="10"/>
  <c r="F38" i="10"/>
  <c r="F40" i="10"/>
  <c r="F39" i="10"/>
  <c r="P13" i="11"/>
  <c r="AB13" i="11" s="1"/>
  <c r="AB10" i="17" s="1"/>
  <c r="O13" i="11"/>
  <c r="AA13" i="11" s="1"/>
  <c r="AA10" i="17" s="1"/>
  <c r="N13" i="11"/>
  <c r="Z13" i="11" s="1"/>
  <c r="Z10" i="17" s="1"/>
  <c r="M13" i="11"/>
  <c r="Y13" i="11" s="1"/>
  <c r="Y10" i="17" s="1"/>
  <c r="E13" i="11"/>
  <c r="Q13" i="11" s="1"/>
  <c r="Q10" i="17" s="1"/>
  <c r="P11" i="11"/>
  <c r="O11" i="11"/>
  <c r="N11" i="11"/>
  <c r="M11" i="11"/>
  <c r="G11" i="11"/>
  <c r="F11" i="11"/>
  <c r="E11" i="11"/>
  <c r="B12" i="11"/>
  <c r="B14" i="11" s="1"/>
  <c r="C4" i="17"/>
  <c r="E4" i="17" s="1"/>
  <c r="CB14" i="9"/>
  <c r="CC14" i="9"/>
  <c r="BR16" i="9"/>
  <c r="BS16" i="9"/>
  <c r="BT16" i="9"/>
  <c r="BU16" i="9"/>
  <c r="BV16" i="9"/>
  <c r="BW16" i="9"/>
  <c r="BX16" i="9"/>
  <c r="BY16" i="9"/>
  <c r="BZ16" i="9"/>
  <c r="CA16" i="9"/>
  <c r="CB16" i="9"/>
  <c r="CC16" i="9"/>
  <c r="AG28" i="16"/>
  <c r="BR13" i="3"/>
  <c r="BR28" i="16" s="1"/>
  <c r="BF13" i="3"/>
  <c r="BF28" i="16" s="1"/>
  <c r="AT13" i="3"/>
  <c r="AT28" i="16" s="1"/>
  <c r="AH13" i="3"/>
  <c r="AH28" i="16" s="1"/>
  <c r="BG12" i="3"/>
  <c r="BG27" i="16" s="1"/>
  <c r="CB12" i="3"/>
  <c r="CB27" i="16" s="1"/>
  <c r="BU12" i="3"/>
  <c r="BU27" i="16" s="1"/>
  <c r="BN12" i="3"/>
  <c r="BN27" i="16" s="1"/>
  <c r="BL12" i="16"/>
  <c r="BM12" i="16"/>
  <c r="BN12" i="16"/>
  <c r="BO12" i="16"/>
  <c r="BQ12" i="16"/>
  <c r="BR12" i="16"/>
  <c r="BS12" i="16"/>
  <c r="BT12" i="16"/>
  <c r="BU12" i="16"/>
  <c r="BV12" i="16"/>
  <c r="BW12" i="16"/>
  <c r="BX12" i="16"/>
  <c r="BY12" i="16"/>
  <c r="BZ12" i="16"/>
  <c r="CA12" i="16"/>
  <c r="CC12" i="16"/>
  <c r="BL13" i="16"/>
  <c r="BM13" i="16"/>
  <c r="BN13" i="16"/>
  <c r="BO13" i="16"/>
  <c r="BQ13" i="16"/>
  <c r="BR13" i="16"/>
  <c r="BS13" i="16"/>
  <c r="BT13" i="16"/>
  <c r="BU13" i="16"/>
  <c r="BV13" i="16"/>
  <c r="BW13" i="16"/>
  <c r="BX13" i="16"/>
  <c r="BY13" i="16"/>
  <c r="BZ13" i="16"/>
  <c r="CA13" i="16"/>
  <c r="CC13" i="16"/>
  <c r="BL14" i="16"/>
  <c r="BM14" i="16"/>
  <c r="BN14" i="16"/>
  <c r="BO14" i="16"/>
  <c r="BQ14" i="16"/>
  <c r="BR14" i="16"/>
  <c r="BS14" i="16"/>
  <c r="BT14" i="16"/>
  <c r="BU14" i="16"/>
  <c r="BV14" i="16"/>
  <c r="BW14" i="16"/>
  <c r="BX14" i="16"/>
  <c r="BY14" i="16"/>
  <c r="BZ14" i="16"/>
  <c r="CA14" i="16"/>
  <c r="CC14" i="16"/>
  <c r="BL15" i="16"/>
  <c r="BM15" i="16"/>
  <c r="BN15" i="16"/>
  <c r="BO15" i="16"/>
  <c r="BQ15" i="16"/>
  <c r="BR15" i="16"/>
  <c r="BS15" i="16"/>
  <c r="BT15" i="16"/>
  <c r="BU15" i="16"/>
  <c r="BV15" i="16"/>
  <c r="BW15" i="16"/>
  <c r="BX15" i="16"/>
  <c r="BY15" i="16"/>
  <c r="BZ15" i="16"/>
  <c r="CA15" i="16"/>
  <c r="CC15" i="16"/>
  <c r="BL27" i="16"/>
  <c r="BM27" i="16"/>
  <c r="BO27" i="16"/>
  <c r="BP27" i="16"/>
  <c r="BQ27" i="16"/>
  <c r="BR27" i="16"/>
  <c r="BS27" i="16"/>
  <c r="BT27" i="16"/>
  <c r="BV27" i="16"/>
  <c r="BW27" i="16"/>
  <c r="BX27" i="16"/>
  <c r="BY27" i="16"/>
  <c r="BZ27" i="16"/>
  <c r="CA27" i="16"/>
  <c r="CC27" i="16"/>
  <c r="BL28" i="16"/>
  <c r="BM28" i="16"/>
  <c r="BN28" i="16"/>
  <c r="BO28" i="16"/>
  <c r="BP28" i="16"/>
  <c r="BQ28" i="16"/>
  <c r="BS28" i="16"/>
  <c r="BT28" i="16"/>
  <c r="BU28" i="16"/>
  <c r="BV28" i="16"/>
  <c r="BW28" i="16"/>
  <c r="BX28" i="16"/>
  <c r="BY28" i="16"/>
  <c r="BZ28" i="16"/>
  <c r="CA28" i="16"/>
  <c r="CB28" i="16"/>
  <c r="CC28" i="16"/>
  <c r="BR32" i="3"/>
  <c r="BR47" i="16" s="1"/>
  <c r="BR29" i="3"/>
  <c r="BR44" i="16" s="1"/>
  <c r="BR45" i="16" s="1"/>
  <c r="BR23" i="3"/>
  <c r="BR38" i="16" s="1"/>
  <c r="BR22" i="3"/>
  <c r="BR37" i="16" s="1"/>
  <c r="BR21" i="3"/>
  <c r="BR36" i="16" s="1"/>
  <c r="BR20" i="3"/>
  <c r="BR35" i="16" s="1"/>
  <c r="BR16" i="3"/>
  <c r="BR31" i="16" s="1"/>
  <c r="BR15" i="3"/>
  <c r="BR30" i="16" s="1"/>
  <c r="BR14" i="3"/>
  <c r="BR29" i="16" s="1"/>
  <c r="BF32" i="3"/>
  <c r="BF29" i="3"/>
  <c r="BF23" i="3"/>
  <c r="BF22" i="3"/>
  <c r="BF21" i="3"/>
  <c r="BF20" i="3"/>
  <c r="BF16" i="3"/>
  <c r="BF15" i="3"/>
  <c r="BF14" i="3"/>
  <c r="AT14" i="3"/>
  <c r="BT4" i="2"/>
  <c r="BU4" i="2" s="1"/>
  <c r="BV4" i="2" s="1"/>
  <c r="BN4" i="2"/>
  <c r="BM4" i="2"/>
  <c r="BF4" i="2"/>
  <c r="BG4" i="2"/>
  <c r="BH4" i="2" s="1"/>
  <c r="BI4" i="2" s="1"/>
  <c r="BJ4" i="2" s="1"/>
  <c r="BL4" i="2" s="1"/>
  <c r="BF27" i="2"/>
  <c r="BJ27" i="2"/>
  <c r="BK27" i="2"/>
  <c r="BL27" i="2"/>
  <c r="BQ27" i="2"/>
  <c r="BR27" i="2"/>
  <c r="BS27" i="2"/>
  <c r="BN27" i="2"/>
  <c r="BT27" i="2"/>
  <c r="BF30" i="2"/>
  <c r="BG30" i="2"/>
  <c r="BF31" i="2"/>
  <c r="BG31" i="2"/>
  <c r="BH31" i="2"/>
  <c r="BF33" i="2"/>
  <c r="BF34" i="2"/>
  <c r="BG34" i="2"/>
  <c r="BF42" i="2"/>
  <c r="BF44" i="2"/>
  <c r="BF45" i="2"/>
  <c r="BG45" i="2"/>
  <c r="BG44" i="2" s="1"/>
  <c r="BF48" i="2"/>
  <c r="BF47" i="2" s="1"/>
  <c r="BF50" i="2"/>
  <c r="BG50" i="2"/>
  <c r="BH50" i="2"/>
  <c r="BF51" i="2"/>
  <c r="BG51" i="2"/>
  <c r="BH51" i="2"/>
  <c r="BI51" i="2"/>
  <c r="BF53" i="2"/>
  <c r="BF54" i="2"/>
  <c r="BG54" i="2"/>
  <c r="BF56" i="2"/>
  <c r="BF57" i="2"/>
  <c r="BG57" i="2"/>
  <c r="BG56" i="2" s="1"/>
  <c r="BF60" i="2"/>
  <c r="BG60" i="2" s="1"/>
  <c r="BN4" i="3"/>
  <c r="BO4" i="3" s="1"/>
  <c r="BP4" i="3" s="1"/>
  <c r="BQ4" i="3" s="1"/>
  <c r="BS4" i="3" s="1"/>
  <c r="BT4" i="3" s="1"/>
  <c r="BU4" i="3" s="1"/>
  <c r="BV4" i="3" s="1"/>
  <c r="BW4" i="3" s="1"/>
  <c r="BX4" i="3" s="1"/>
  <c r="BY4" i="3" s="1"/>
  <c r="BZ4" i="3" s="1"/>
  <c r="CA4" i="3" s="1"/>
  <c r="CB4" i="3" s="1"/>
  <c r="CC4" i="3" s="1"/>
  <c r="F30" i="3"/>
  <c r="G30" i="3"/>
  <c r="CB15" i="16"/>
  <c r="CB14" i="16"/>
  <c r="CB13" i="16"/>
  <c r="BP15" i="16"/>
  <c r="BP14" i="16"/>
  <c r="BP13" i="16"/>
  <c r="BD30" i="7"/>
  <c r="BD33" i="7" s="1"/>
  <c r="BC14" i="9" s="1"/>
  <c r="BE14" i="16"/>
  <c r="BL30" i="7"/>
  <c r="BL33" i="7" s="1"/>
  <c r="BK14" i="9" s="1"/>
  <c r="BM30" i="7"/>
  <c r="BM33" i="7" s="1"/>
  <c r="BM14" i="9" s="1"/>
  <c r="BN30" i="7"/>
  <c r="BN33" i="7" s="1"/>
  <c r="BN14" i="9" s="1"/>
  <c r="BP30" i="7"/>
  <c r="BP33" i="7" s="1"/>
  <c r="BQ30" i="7"/>
  <c r="BQ33" i="7" s="1"/>
  <c r="BP14" i="9" s="1"/>
  <c r="BR30" i="7"/>
  <c r="BR33" i="7" s="1"/>
  <c r="BQ14" i="9" s="1"/>
  <c r="BS30" i="7"/>
  <c r="BT30" i="7"/>
  <c r="BT33" i="7" s="1"/>
  <c r="BS14" i="9" s="1"/>
  <c r="BU30" i="7"/>
  <c r="BU33" i="7" s="1"/>
  <c r="BT14" i="9" s="1"/>
  <c r="BV30" i="7"/>
  <c r="BV33" i="7" s="1"/>
  <c r="BU14" i="9" s="1"/>
  <c r="BW30" i="7"/>
  <c r="BW33" i="7" s="1"/>
  <c r="BV14" i="9" s="1"/>
  <c r="BX30" i="7"/>
  <c r="BX33" i="7" s="1"/>
  <c r="BW14" i="9" s="1"/>
  <c r="BY30" i="7"/>
  <c r="BY33" i="7" s="1"/>
  <c r="BX14" i="9" s="1"/>
  <c r="BZ30" i="7"/>
  <c r="BZ33" i="7" s="1"/>
  <c r="BY14" i="9" s="1"/>
  <c r="CB30" i="7"/>
  <c r="CB33" i="7" s="1"/>
  <c r="CA14" i="9" s="1"/>
  <c r="BS33" i="7"/>
  <c r="BR14" i="9" s="1"/>
  <c r="BQ14" i="10"/>
  <c r="BR14" i="10"/>
  <c r="BS14" i="10"/>
  <c r="BT14" i="10"/>
  <c r="BU14" i="10"/>
  <c r="BV14" i="10"/>
  <c r="BW14" i="10"/>
  <c r="BX14" i="10"/>
  <c r="BY14" i="10"/>
  <c r="BZ14" i="10"/>
  <c r="CA14" i="10"/>
  <c r="CB14" i="10"/>
  <c r="BQ15" i="10"/>
  <c r="BR15" i="10"/>
  <c r="BS15" i="10"/>
  <c r="BT15" i="10"/>
  <c r="BU15" i="10"/>
  <c r="BV15" i="10"/>
  <c r="BW15" i="10"/>
  <c r="BX15" i="10"/>
  <c r="BY15" i="10"/>
  <c r="BZ15" i="10"/>
  <c r="CA15" i="10"/>
  <c r="CB15" i="10"/>
  <c r="BL14" i="10"/>
  <c r="BM14" i="10"/>
  <c r="BN14" i="10"/>
  <c r="BO14" i="10"/>
  <c r="BP14" i="10"/>
  <c r="BL15" i="10"/>
  <c r="BM15" i="10"/>
  <c r="BN15" i="10"/>
  <c r="BO15" i="10"/>
  <c r="BP15" i="10"/>
  <c r="BM16" i="9"/>
  <c r="BN16" i="9"/>
  <c r="BO16" i="9"/>
  <c r="BP16" i="9"/>
  <c r="BQ16" i="9"/>
  <c r="H8" i="17"/>
  <c r="H9" i="17" s="1"/>
  <c r="G8" i="17"/>
  <c r="G9" i="17" s="1"/>
  <c r="T30" i="7"/>
  <c r="U30" i="7"/>
  <c r="U33" i="7" s="1"/>
  <c r="U14" i="9" s="1"/>
  <c r="V30" i="7"/>
  <c r="V33" i="7" s="1"/>
  <c r="W30" i="7"/>
  <c r="W33" i="7" s="1"/>
  <c r="X30" i="7"/>
  <c r="X33" i="7" s="1"/>
  <c r="X14" i="9" s="1"/>
  <c r="Y30" i="7"/>
  <c r="Y33" i="7" s="1"/>
  <c r="Y14" i="9" s="1"/>
  <c r="Z30" i="7"/>
  <c r="Z33" i="7" s="1"/>
  <c r="AA30" i="7"/>
  <c r="AB30" i="7"/>
  <c r="AC30" i="7"/>
  <c r="AC33" i="7" s="1"/>
  <c r="AB14" i="9" s="1"/>
  <c r="AD30" i="7"/>
  <c r="AD33" i="7" s="1"/>
  <c r="AF30" i="7"/>
  <c r="AF33" i="7" s="1"/>
  <c r="AE14" i="9" s="1"/>
  <c r="AG30" i="7"/>
  <c r="AH30" i="7"/>
  <c r="AI30" i="7"/>
  <c r="AJ30" i="7"/>
  <c r="AJ33" i="7" s="1"/>
  <c r="AI14" i="9" s="1"/>
  <c r="AK30" i="7"/>
  <c r="AK33" i="7" s="1"/>
  <c r="AJ14" i="9" s="1"/>
  <c r="AL30" i="7"/>
  <c r="AL33" i="7" s="1"/>
  <c r="AM30" i="7"/>
  <c r="AN30" i="7"/>
  <c r="AN33" i="7" s="1"/>
  <c r="AM14" i="9" s="1"/>
  <c r="AO30" i="7"/>
  <c r="AO33" i="7" s="1"/>
  <c r="AN14" i="9" s="1"/>
  <c r="AP30" i="7"/>
  <c r="AR30" i="7"/>
  <c r="AS30" i="7"/>
  <c r="AS33" i="7" s="1"/>
  <c r="AR14" i="9" s="1"/>
  <c r="AT30" i="7"/>
  <c r="AU30" i="7"/>
  <c r="AU33" i="7" s="1"/>
  <c r="AT14" i="9" s="1"/>
  <c r="AV30" i="7"/>
  <c r="AW30" i="7"/>
  <c r="AX30" i="7"/>
  <c r="AY30" i="7"/>
  <c r="AY33" i="7" s="1"/>
  <c r="AX14" i="9" s="1"/>
  <c r="AZ30" i="7"/>
  <c r="AZ33" i="7" s="1"/>
  <c r="AY14" i="9" s="1"/>
  <c r="BA30" i="7"/>
  <c r="BA33" i="7" s="1"/>
  <c r="AZ14" i="9" s="1"/>
  <c r="BB30" i="7"/>
  <c r="BE30" i="7"/>
  <c r="BF30" i="7"/>
  <c r="BG30" i="7"/>
  <c r="BH30" i="7"/>
  <c r="BH33" i="7" s="1"/>
  <c r="BG14" i="9" s="1"/>
  <c r="BI30" i="7"/>
  <c r="BJ30" i="7"/>
  <c r="BK30" i="7"/>
  <c r="BK33" i="7" s="1"/>
  <c r="BJ14" i="9" s="1"/>
  <c r="J30" i="7"/>
  <c r="J33" i="7" s="1"/>
  <c r="K30" i="7"/>
  <c r="K33" i="7" s="1"/>
  <c r="K14" i="9" s="1"/>
  <c r="L30" i="7"/>
  <c r="L33" i="7" s="1"/>
  <c r="L14" i="9" s="1"/>
  <c r="M30" i="7"/>
  <c r="M33" i="7" s="1"/>
  <c r="M14" i="9" s="1"/>
  <c r="N30" i="7"/>
  <c r="O30" i="7"/>
  <c r="O33" i="7" s="1"/>
  <c r="O14" i="9" s="1"/>
  <c r="P30" i="7"/>
  <c r="P33" i="7" s="1"/>
  <c r="P14" i="9" s="1"/>
  <c r="Q30" i="7"/>
  <c r="Q33" i="7" s="1"/>
  <c r="Q14" i="9" s="1"/>
  <c r="R30" i="7"/>
  <c r="R33" i="7" s="1"/>
  <c r="R14" i="9" s="1"/>
  <c r="I30" i="7"/>
  <c r="I33" i="7" s="1"/>
  <c r="D50" i="10"/>
  <c r="C37" i="10" s="1"/>
  <c r="C50" i="10"/>
  <c r="C39" i="10" s="1"/>
  <c r="G30" i="10" s="1"/>
  <c r="BC12" i="16"/>
  <c r="B23" i="11"/>
  <c r="P19" i="11"/>
  <c r="AB19" i="11" s="1"/>
  <c r="L19" i="11"/>
  <c r="X19" i="11" s="1"/>
  <c r="X23" i="11" s="1"/>
  <c r="X11" i="17" s="1"/>
  <c r="X7" i="17" s="1"/>
  <c r="S26" i="7"/>
  <c r="S25" i="7"/>
  <c r="S24" i="7"/>
  <c r="S23" i="7"/>
  <c r="S22" i="7"/>
  <c r="S19" i="7"/>
  <c r="S18" i="7"/>
  <c r="T14" i="16" s="1"/>
  <c r="S17" i="7"/>
  <c r="T13" i="16" s="1"/>
  <c r="S16" i="7"/>
  <c r="S15" i="7"/>
  <c r="BK15" i="10"/>
  <c r="BJ15" i="10"/>
  <c r="BI15" i="10"/>
  <c r="BH15" i="10"/>
  <c r="BG15" i="10"/>
  <c r="BF15" i="10"/>
  <c r="BE15" i="10"/>
  <c r="BD15" i="10"/>
  <c r="BC15" i="10"/>
  <c r="BB15" i="10"/>
  <c r="BA15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S14" i="10"/>
  <c r="AT14" i="10"/>
  <c r="AU14" i="10"/>
  <c r="AV14" i="10"/>
  <c r="AW14" i="10"/>
  <c r="AX14" i="10"/>
  <c r="AY14" i="10"/>
  <c r="AG14" i="10"/>
  <c r="AH14" i="10"/>
  <c r="AI14" i="10"/>
  <c r="AJ14" i="10"/>
  <c r="AK14" i="10"/>
  <c r="AL14" i="10"/>
  <c r="AM14" i="10"/>
  <c r="AF15" i="10"/>
  <c r="AE15" i="10"/>
  <c r="AD15" i="10"/>
  <c r="AC15" i="10"/>
  <c r="AB15" i="10"/>
  <c r="AA15" i="10"/>
  <c r="Z15" i="10"/>
  <c r="Y15" i="10"/>
  <c r="X15" i="10"/>
  <c r="W15" i="10"/>
  <c r="V15" i="10"/>
  <c r="C45" i="16"/>
  <c r="AT29" i="3"/>
  <c r="AT23" i="3"/>
  <c r="AT22" i="3"/>
  <c r="AT21" i="3"/>
  <c r="AT20" i="3"/>
  <c r="AT16" i="3"/>
  <c r="AT15" i="3"/>
  <c r="AH16" i="3"/>
  <c r="AH15" i="3"/>
  <c r="AH14" i="3"/>
  <c r="V16" i="3"/>
  <c r="V31" i="16" s="1"/>
  <c r="AH29" i="3"/>
  <c r="V29" i="3"/>
  <c r="W29" i="3" s="1"/>
  <c r="W30" i="3" s="1"/>
  <c r="AH23" i="3"/>
  <c r="AH22" i="3"/>
  <c r="AH21" i="3"/>
  <c r="J21" i="3"/>
  <c r="K21" i="3" s="1"/>
  <c r="K36" i="16" s="1"/>
  <c r="F17" i="17" s="1"/>
  <c r="V21" i="3"/>
  <c r="V20" i="3"/>
  <c r="AH20" i="3"/>
  <c r="V23" i="3"/>
  <c r="V38" i="16" s="1"/>
  <c r="J20" i="3"/>
  <c r="J15" i="3"/>
  <c r="K15" i="3" s="1"/>
  <c r="BB4" i="9"/>
  <c r="BC4" i="9" s="1"/>
  <c r="BD4" i="9" s="1"/>
  <c r="BE4" i="9" s="1"/>
  <c r="BG4" i="9" s="1"/>
  <c r="BH4" i="9" s="1"/>
  <c r="BI4" i="9" s="1"/>
  <c r="BJ4" i="9" s="1"/>
  <c r="BK4" i="9" s="1"/>
  <c r="AR15" i="16"/>
  <c r="AR14" i="16"/>
  <c r="BD15" i="16"/>
  <c r="BD14" i="16"/>
  <c r="BD13" i="16"/>
  <c r="AF14" i="16"/>
  <c r="AF13" i="16"/>
  <c r="U13" i="16"/>
  <c r="U12" i="16"/>
  <c r="AA14" i="10"/>
  <c r="Z14" i="10"/>
  <c r="Y14" i="10"/>
  <c r="X14" i="10"/>
  <c r="W14" i="10"/>
  <c r="V14" i="10"/>
  <c r="AE25" i="11"/>
  <c r="AF25" i="11"/>
  <c r="AG25" i="11"/>
  <c r="AM25" i="11"/>
  <c r="AN25" i="11"/>
  <c r="AO25" i="11"/>
  <c r="AU25" i="11"/>
  <c r="AV25" i="11"/>
  <c r="AW25" i="11"/>
  <c r="BC25" i="11"/>
  <c r="BD25" i="11"/>
  <c r="BE25" i="11"/>
  <c r="P18" i="11"/>
  <c r="AB18" i="11" s="1"/>
  <c r="N18" i="11"/>
  <c r="Z18" i="11" s="1"/>
  <c r="L18" i="11"/>
  <c r="X18" i="11" s="1"/>
  <c r="W4" i="2"/>
  <c r="X4" i="2" s="1"/>
  <c r="Y4" i="2" s="1"/>
  <c r="Z4" i="2" s="1"/>
  <c r="AB4" i="2" s="1"/>
  <c r="AC4" i="2" s="1"/>
  <c r="AD4" i="2" s="1"/>
  <c r="AE4" i="2" s="1"/>
  <c r="AF4" i="2" s="1"/>
  <c r="AG4" i="2" s="1"/>
  <c r="H53" i="2"/>
  <c r="K13" i="17"/>
  <c r="L13" i="17"/>
  <c r="M13" i="17"/>
  <c r="N13" i="17"/>
  <c r="O13" i="17"/>
  <c r="P13" i="17"/>
  <c r="K10" i="17"/>
  <c r="L10" i="17"/>
  <c r="M10" i="17"/>
  <c r="O10" i="17"/>
  <c r="BG12" i="16"/>
  <c r="AH12" i="16"/>
  <c r="N33" i="7"/>
  <c r="N14" i="9" s="1"/>
  <c r="Q60" i="2"/>
  <c r="R60" i="2"/>
  <c r="S60" i="2" s="1"/>
  <c r="T60" i="2" s="1"/>
  <c r="T59" i="2" s="1"/>
  <c r="P57" i="2"/>
  <c r="Q57" i="2" s="1"/>
  <c r="I66" i="2"/>
  <c r="J66" i="2" s="1"/>
  <c r="I63" i="2"/>
  <c r="I60" i="2"/>
  <c r="J60" i="2" s="1"/>
  <c r="I57" i="2"/>
  <c r="J57" i="2" s="1"/>
  <c r="K57" i="2" s="1"/>
  <c r="L57" i="2" s="1"/>
  <c r="I53" i="2"/>
  <c r="J54" i="2"/>
  <c r="K54" i="2" s="1"/>
  <c r="I51" i="2"/>
  <c r="I48" i="2"/>
  <c r="J48" i="2" s="1"/>
  <c r="K48" i="2" s="1"/>
  <c r="L48" i="2" s="1"/>
  <c r="I45" i="2"/>
  <c r="J45" i="2" s="1"/>
  <c r="I42" i="2"/>
  <c r="J42" i="2" s="1"/>
  <c r="K42" i="2" s="1"/>
  <c r="K41" i="2" s="1"/>
  <c r="H65" i="2"/>
  <c r="I65" i="2"/>
  <c r="H62" i="2"/>
  <c r="H59" i="2"/>
  <c r="I59" i="2"/>
  <c r="H56" i="2"/>
  <c r="H50" i="2"/>
  <c r="H47" i="2"/>
  <c r="H44" i="2"/>
  <c r="H41" i="2"/>
  <c r="H33" i="2"/>
  <c r="I33" i="2"/>
  <c r="J33" i="2"/>
  <c r="K33" i="2"/>
  <c r="L33" i="2"/>
  <c r="H30" i="2"/>
  <c r="I30" i="2"/>
  <c r="J30" i="2"/>
  <c r="K30" i="2"/>
  <c r="L30" i="2"/>
  <c r="H27" i="2"/>
  <c r="I27" i="2"/>
  <c r="J27" i="2"/>
  <c r="K27" i="2"/>
  <c r="L27" i="2"/>
  <c r="H24" i="2"/>
  <c r="I24" i="2"/>
  <c r="J24" i="2"/>
  <c r="K24" i="2"/>
  <c r="L24" i="2"/>
  <c r="H21" i="2"/>
  <c r="I21" i="2"/>
  <c r="J21" i="2"/>
  <c r="K21" i="2"/>
  <c r="L21" i="2"/>
  <c r="M21" i="2"/>
  <c r="H18" i="2"/>
  <c r="K12" i="16"/>
  <c r="L12" i="16"/>
  <c r="M12" i="16"/>
  <c r="N12" i="16"/>
  <c r="O12" i="16"/>
  <c r="Q12" i="16"/>
  <c r="R12" i="16"/>
  <c r="S12" i="16"/>
  <c r="V12" i="16"/>
  <c r="Y12" i="16"/>
  <c r="Z12" i="16"/>
  <c r="AC12" i="16"/>
  <c r="AG12" i="16"/>
  <c r="AJ12" i="16"/>
  <c r="AK12" i="16"/>
  <c r="AL12" i="16"/>
  <c r="AN12" i="16"/>
  <c r="AO12" i="16"/>
  <c r="AS12" i="16"/>
  <c r="AT12" i="16"/>
  <c r="AV12" i="16"/>
  <c r="AW12" i="16"/>
  <c r="AZ12" i="16"/>
  <c r="BA12" i="16"/>
  <c r="BE12" i="16"/>
  <c r="BF12" i="16"/>
  <c r="BI12" i="16"/>
  <c r="BJ12" i="16"/>
  <c r="BK12" i="16"/>
  <c r="J12" i="16"/>
  <c r="AD12" i="16"/>
  <c r="I10" i="2"/>
  <c r="J10" i="2" s="1"/>
  <c r="AI14" i="11"/>
  <c r="AI25" i="11" s="1"/>
  <c r="J56" i="2"/>
  <c r="AA47" i="16"/>
  <c r="Z27" i="16"/>
  <c r="AA27" i="16"/>
  <c r="AB27" i="16"/>
  <c r="AD27" i="16"/>
  <c r="AE27" i="16"/>
  <c r="AF27" i="16"/>
  <c r="AG27" i="16"/>
  <c r="AH27" i="16"/>
  <c r="AJ27" i="16"/>
  <c r="AK27" i="16"/>
  <c r="AL27" i="16"/>
  <c r="AM27" i="16"/>
  <c r="AN27" i="16"/>
  <c r="AP27" i="16"/>
  <c r="AQ27" i="16"/>
  <c r="AR27" i="16"/>
  <c r="AS27" i="16"/>
  <c r="AT27" i="16"/>
  <c r="AV27" i="16"/>
  <c r="AW27" i="16"/>
  <c r="AX27" i="16"/>
  <c r="AY27" i="16"/>
  <c r="AZ27" i="16"/>
  <c r="BB27" i="16"/>
  <c r="BC27" i="16"/>
  <c r="BD27" i="16"/>
  <c r="BE27" i="16"/>
  <c r="BF27" i="16"/>
  <c r="BH27" i="16"/>
  <c r="BI27" i="16"/>
  <c r="BJ27" i="16"/>
  <c r="BK27" i="16"/>
  <c r="Z28" i="16"/>
  <c r="AA28" i="16"/>
  <c r="AB28" i="16"/>
  <c r="AD28" i="16"/>
  <c r="AE28" i="16"/>
  <c r="AF28" i="16"/>
  <c r="AI28" i="16"/>
  <c r="AJ28" i="16"/>
  <c r="AK28" i="16"/>
  <c r="AL28" i="16"/>
  <c r="AM28" i="16"/>
  <c r="AN28" i="16"/>
  <c r="AP28" i="16"/>
  <c r="AQ28" i="16"/>
  <c r="AR28" i="16"/>
  <c r="AS28" i="16"/>
  <c r="AU28" i="16"/>
  <c r="AV28" i="16"/>
  <c r="AW28" i="16"/>
  <c r="AX28" i="16"/>
  <c r="AY28" i="16"/>
  <c r="AZ28" i="16"/>
  <c r="BB28" i="16"/>
  <c r="BC28" i="16"/>
  <c r="BD28" i="16"/>
  <c r="BE28" i="16"/>
  <c r="BG28" i="16"/>
  <c r="BH28" i="16"/>
  <c r="BI28" i="16"/>
  <c r="BJ28" i="16"/>
  <c r="BK28" i="16"/>
  <c r="AA14" i="16"/>
  <c r="AA15" i="16"/>
  <c r="AA13" i="16"/>
  <c r="V23" i="11"/>
  <c r="V11" i="17" s="1"/>
  <c r="V7" i="17" s="1"/>
  <c r="V14" i="11"/>
  <c r="V25" i="11" s="1"/>
  <c r="BH12" i="16"/>
  <c r="AY13" i="16"/>
  <c r="AY12" i="16"/>
  <c r="AU12" i="16"/>
  <c r="AQ13" i="16"/>
  <c r="AQ12" i="16"/>
  <c r="AM13" i="16"/>
  <c r="AE13" i="16"/>
  <c r="J39" i="7"/>
  <c r="K39" i="7"/>
  <c r="L39" i="7"/>
  <c r="M39" i="7"/>
  <c r="I39" i="7"/>
  <c r="F10" i="17"/>
  <c r="G10" i="17"/>
  <c r="H10" i="17"/>
  <c r="I10" i="17"/>
  <c r="J10" i="17"/>
  <c r="C13" i="17"/>
  <c r="K47" i="16"/>
  <c r="L47" i="16"/>
  <c r="M47" i="16"/>
  <c r="N47" i="16"/>
  <c r="O47" i="16"/>
  <c r="P47" i="16"/>
  <c r="Q47" i="16"/>
  <c r="R47" i="16"/>
  <c r="S47" i="16"/>
  <c r="T47" i="16"/>
  <c r="U47" i="16"/>
  <c r="V47" i="16"/>
  <c r="W47" i="16"/>
  <c r="X47" i="16"/>
  <c r="Y47" i="16"/>
  <c r="Z47" i="16"/>
  <c r="AB47" i="16"/>
  <c r="J47" i="16"/>
  <c r="K44" i="16"/>
  <c r="K45" i="16" s="1"/>
  <c r="L44" i="16"/>
  <c r="L45" i="16" s="1"/>
  <c r="M44" i="16"/>
  <c r="M45" i="16" s="1"/>
  <c r="N44" i="16"/>
  <c r="N45" i="16" s="1"/>
  <c r="O44" i="16"/>
  <c r="O45" i="16" s="1"/>
  <c r="P44" i="16"/>
  <c r="P45" i="16" s="1"/>
  <c r="Q44" i="16"/>
  <c r="Q45" i="16" s="1"/>
  <c r="R44" i="16"/>
  <c r="R45" i="16" s="1"/>
  <c r="S44" i="16"/>
  <c r="S45" i="16" s="1"/>
  <c r="T44" i="16"/>
  <c r="T45" i="16" s="1"/>
  <c r="U44" i="16"/>
  <c r="U45" i="16" s="1"/>
  <c r="J44" i="16"/>
  <c r="J45" i="16" s="1"/>
  <c r="K8" i="16"/>
  <c r="L8" i="16"/>
  <c r="M8" i="16"/>
  <c r="N8" i="16"/>
  <c r="O8" i="16"/>
  <c r="P8" i="16"/>
  <c r="Q8" i="16"/>
  <c r="R8" i="16"/>
  <c r="S8" i="16"/>
  <c r="T8" i="16"/>
  <c r="U8" i="16"/>
  <c r="J13" i="16"/>
  <c r="K13" i="16"/>
  <c r="L13" i="16"/>
  <c r="M13" i="16"/>
  <c r="N13" i="16"/>
  <c r="O13" i="16"/>
  <c r="J14" i="16"/>
  <c r="K14" i="16"/>
  <c r="L14" i="16"/>
  <c r="M14" i="16"/>
  <c r="N14" i="16"/>
  <c r="O14" i="16"/>
  <c r="J15" i="16"/>
  <c r="K15" i="16"/>
  <c r="L15" i="16"/>
  <c r="M15" i="16"/>
  <c r="N15" i="16"/>
  <c r="O15" i="16"/>
  <c r="K37" i="16"/>
  <c r="L37" i="16"/>
  <c r="M37" i="16"/>
  <c r="N37" i="16"/>
  <c r="O37" i="16"/>
  <c r="P37" i="16"/>
  <c r="Q37" i="16"/>
  <c r="R37" i="16"/>
  <c r="S37" i="16"/>
  <c r="T37" i="16"/>
  <c r="U37" i="16"/>
  <c r="K38" i="16"/>
  <c r="L38" i="16"/>
  <c r="M38" i="16"/>
  <c r="N38" i="16"/>
  <c r="O38" i="16"/>
  <c r="P38" i="16"/>
  <c r="Q38" i="16"/>
  <c r="R38" i="16"/>
  <c r="S38" i="16"/>
  <c r="T38" i="16"/>
  <c r="U38" i="16"/>
  <c r="J37" i="16"/>
  <c r="J38" i="16"/>
  <c r="K27" i="16"/>
  <c r="L27" i="16"/>
  <c r="M27" i="16"/>
  <c r="N27" i="16"/>
  <c r="O27" i="16"/>
  <c r="P27" i="16"/>
  <c r="Q27" i="16"/>
  <c r="R27" i="16"/>
  <c r="S27" i="16"/>
  <c r="T27" i="16"/>
  <c r="U27" i="16"/>
  <c r="W27" i="16"/>
  <c r="X27" i="16"/>
  <c r="Y27" i="16"/>
  <c r="K28" i="16"/>
  <c r="L28" i="16"/>
  <c r="M28" i="16"/>
  <c r="P28" i="16"/>
  <c r="Q28" i="16"/>
  <c r="R28" i="16"/>
  <c r="S28" i="16"/>
  <c r="T28" i="16"/>
  <c r="U28" i="16"/>
  <c r="V28" i="16"/>
  <c r="W28" i="16"/>
  <c r="X28" i="16"/>
  <c r="Y28" i="16"/>
  <c r="K31" i="16"/>
  <c r="L31" i="16"/>
  <c r="M31" i="16"/>
  <c r="N31" i="16"/>
  <c r="O31" i="16"/>
  <c r="P31" i="16"/>
  <c r="Q31" i="16"/>
  <c r="R31" i="16"/>
  <c r="S31" i="16"/>
  <c r="T31" i="16"/>
  <c r="U31" i="16"/>
  <c r="J27" i="16"/>
  <c r="J28" i="16"/>
  <c r="J31" i="16"/>
  <c r="Q13" i="16"/>
  <c r="R13" i="16"/>
  <c r="S13" i="16"/>
  <c r="P14" i="16"/>
  <c r="Q14" i="16"/>
  <c r="R14" i="16"/>
  <c r="S14" i="16"/>
  <c r="U14" i="16"/>
  <c r="P15" i="16"/>
  <c r="Q15" i="16"/>
  <c r="R15" i="16"/>
  <c r="S15" i="16"/>
  <c r="U15" i="16"/>
  <c r="W13" i="16"/>
  <c r="Y13" i="16"/>
  <c r="Z13" i="16"/>
  <c r="AC13" i="16"/>
  <c r="AD13" i="16"/>
  <c r="AG13" i="16"/>
  <c r="AH13" i="16"/>
  <c r="AJ13" i="16"/>
  <c r="AK13" i="16"/>
  <c r="AL13" i="16"/>
  <c r="AN13" i="16"/>
  <c r="AO13" i="16"/>
  <c r="AS13" i="16"/>
  <c r="AU13" i="16"/>
  <c r="AV13" i="16"/>
  <c r="AX13" i="16"/>
  <c r="AZ13" i="16"/>
  <c r="BB13" i="16"/>
  <c r="BC13" i="16"/>
  <c r="BE13" i="16"/>
  <c r="BF13" i="16"/>
  <c r="BG13" i="16"/>
  <c r="BH13" i="16"/>
  <c r="BI13" i="16"/>
  <c r="BJ13" i="16"/>
  <c r="BK13" i="16"/>
  <c r="W14" i="16"/>
  <c r="X14" i="16"/>
  <c r="Y14" i="16"/>
  <c r="Z14" i="16"/>
  <c r="AC14" i="16"/>
  <c r="AD14" i="16"/>
  <c r="AE14" i="16"/>
  <c r="AG14" i="16"/>
  <c r="AH14" i="16"/>
  <c r="AI14" i="16"/>
  <c r="AK14" i="16"/>
  <c r="AL14" i="16"/>
  <c r="AO14" i="16"/>
  <c r="AS14" i="16"/>
  <c r="AV14" i="16"/>
  <c r="AX14" i="16"/>
  <c r="AZ14" i="16"/>
  <c r="BB14" i="16"/>
  <c r="BF14" i="16"/>
  <c r="BI14" i="16"/>
  <c r="BJ14" i="16"/>
  <c r="W15" i="16"/>
  <c r="X15" i="16"/>
  <c r="Y15" i="16"/>
  <c r="Z15" i="16"/>
  <c r="V13" i="16"/>
  <c r="V14" i="16"/>
  <c r="V15" i="16"/>
  <c r="BB4" i="16"/>
  <c r="BC4" i="16" s="1"/>
  <c r="BD4" i="16" s="1"/>
  <c r="BE4" i="16" s="1"/>
  <c r="BG4" i="16" s="1"/>
  <c r="BH4" i="16" s="1"/>
  <c r="BI4" i="16" s="1"/>
  <c r="BJ4" i="16" s="1"/>
  <c r="BK4" i="16" s="1"/>
  <c r="BL4" i="16" s="1"/>
  <c r="BM4" i="16" s="1"/>
  <c r="BN4" i="16" s="1"/>
  <c r="BO4" i="16" s="1"/>
  <c r="BP4" i="16" s="1"/>
  <c r="BQ4" i="16" s="1"/>
  <c r="BS4" i="16" s="1"/>
  <c r="BT4" i="16" s="1"/>
  <c r="BU4" i="16" s="1"/>
  <c r="BV4" i="16" s="1"/>
  <c r="BW4" i="16" s="1"/>
  <c r="BX4" i="16" s="1"/>
  <c r="BY4" i="16" s="1"/>
  <c r="BZ4" i="16" s="1"/>
  <c r="CA4" i="16" s="1"/>
  <c r="CB4" i="16" s="1"/>
  <c r="CC4" i="16" s="1"/>
  <c r="AP4" i="16"/>
  <c r="AQ4" i="16" s="1"/>
  <c r="AR4" i="16" s="1"/>
  <c r="AS4" i="16" s="1"/>
  <c r="AU4" i="16" s="1"/>
  <c r="AV4" i="16" s="1"/>
  <c r="AW4" i="16" s="1"/>
  <c r="AX4" i="16" s="1"/>
  <c r="AY4" i="16" s="1"/>
  <c r="AZ4" i="16" s="1"/>
  <c r="AD4" i="16"/>
  <c r="AE4" i="16" s="1"/>
  <c r="AF4" i="16" s="1"/>
  <c r="AG4" i="16" s="1"/>
  <c r="AI4" i="16" s="1"/>
  <c r="AJ4" i="16" s="1"/>
  <c r="AK4" i="16" s="1"/>
  <c r="AL4" i="16" s="1"/>
  <c r="AM4" i="16" s="1"/>
  <c r="AN4" i="16" s="1"/>
  <c r="AW13" i="16"/>
  <c r="AT13" i="16"/>
  <c r="AP13" i="16"/>
  <c r="AI13" i="16"/>
  <c r="AI12" i="16"/>
  <c r="AB13" i="16"/>
  <c r="AB12" i="16"/>
  <c r="K9" i="9"/>
  <c r="L9" i="9"/>
  <c r="M9" i="9"/>
  <c r="N9" i="9"/>
  <c r="O9" i="9"/>
  <c r="P9" i="9"/>
  <c r="Q9" i="9"/>
  <c r="R9" i="9"/>
  <c r="S9" i="9"/>
  <c r="T9" i="9"/>
  <c r="U9" i="9"/>
  <c r="F23" i="11"/>
  <c r="F11" i="17" s="1"/>
  <c r="G23" i="11"/>
  <c r="G11" i="17" s="1"/>
  <c r="H23" i="11"/>
  <c r="H11" i="17" s="1"/>
  <c r="I23" i="11"/>
  <c r="I11" i="17" s="1"/>
  <c r="J23" i="11"/>
  <c r="J11" i="17" s="1"/>
  <c r="M23" i="11"/>
  <c r="M11" i="17" s="1"/>
  <c r="R23" i="11"/>
  <c r="R11" i="17" s="1"/>
  <c r="S23" i="11"/>
  <c r="S11" i="17" s="1"/>
  <c r="T23" i="11"/>
  <c r="T11" i="17" s="1"/>
  <c r="T7" i="17" s="1"/>
  <c r="U23" i="11"/>
  <c r="U11" i="17" s="1"/>
  <c r="U7" i="17" s="1"/>
  <c r="W23" i="11"/>
  <c r="W11" i="17" s="1"/>
  <c r="W7" i="17" s="1"/>
  <c r="Y23" i="11"/>
  <c r="Y11" i="17" s="1"/>
  <c r="Z23" i="11"/>
  <c r="Z11" i="17" s="1"/>
  <c r="AA23" i="11"/>
  <c r="AA11" i="17" s="1"/>
  <c r="AB23" i="11"/>
  <c r="AB11" i="17" s="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BB23" i="11"/>
  <c r="BC23" i="11"/>
  <c r="BD23" i="11"/>
  <c r="BE23" i="11"/>
  <c r="BF23" i="11"/>
  <c r="BG23" i="11"/>
  <c r="T14" i="11"/>
  <c r="T25" i="11" s="1"/>
  <c r="U14" i="11"/>
  <c r="W14" i="11"/>
  <c r="X14" i="11"/>
  <c r="AC14" i="11"/>
  <c r="AD14" i="11"/>
  <c r="AD25" i="11" s="1"/>
  <c r="AE14" i="11"/>
  <c r="AF14" i="11"/>
  <c r="AG14" i="11"/>
  <c r="AH14" i="11"/>
  <c r="AH25" i="11" s="1"/>
  <c r="AJ14" i="11"/>
  <c r="AJ25" i="11" s="1"/>
  <c r="AK14" i="11"/>
  <c r="AK25" i="11" s="1"/>
  <c r="AL14" i="11"/>
  <c r="AL25" i="11" s="1"/>
  <c r="AM14" i="11"/>
  <c r="AN14" i="11"/>
  <c r="AO14" i="11"/>
  <c r="AP14" i="11"/>
  <c r="AP25" i="11" s="1"/>
  <c r="AQ14" i="11"/>
  <c r="AQ25" i="11" s="1"/>
  <c r="AR14" i="11"/>
  <c r="AR25" i="11" s="1"/>
  <c r="AS14" i="11"/>
  <c r="AS25" i="11" s="1"/>
  <c r="AT14" i="11"/>
  <c r="AT25" i="11" s="1"/>
  <c r="AU14" i="11"/>
  <c r="AV14" i="11"/>
  <c r="AW14" i="11"/>
  <c r="AX14" i="11"/>
  <c r="AX25" i="11" s="1"/>
  <c r="AY14" i="11"/>
  <c r="AY25" i="11" s="1"/>
  <c r="AZ14" i="11"/>
  <c r="AZ25" i="11" s="1"/>
  <c r="BA14" i="11"/>
  <c r="BA25" i="11" s="1"/>
  <c r="BB14" i="11"/>
  <c r="BB25" i="11" s="1"/>
  <c r="BC14" i="11"/>
  <c r="BD14" i="11"/>
  <c r="BE14" i="11"/>
  <c r="BF14" i="11"/>
  <c r="BF25" i="11" s="1"/>
  <c r="BG14" i="11"/>
  <c r="BG25" i="11" s="1"/>
  <c r="BL16" i="9" s="1"/>
  <c r="BC15" i="16"/>
  <c r="BA4" i="7"/>
  <c r="BB4" i="7" s="1"/>
  <c r="BC4" i="7" s="1"/>
  <c r="BD4" i="7" s="1"/>
  <c r="BF4" i="7" s="1"/>
  <c r="BG4" i="7" s="1"/>
  <c r="BH4" i="7" s="1"/>
  <c r="BI4" i="7" s="1"/>
  <c r="BJ4" i="7" s="1"/>
  <c r="BK4" i="7" s="1"/>
  <c r="BL4" i="7" s="1"/>
  <c r="BM4" i="7" s="1"/>
  <c r="BN4" i="7" s="1"/>
  <c r="BO4" i="7" s="1"/>
  <c r="BP4" i="7" s="1"/>
  <c r="BR4" i="7" s="1"/>
  <c r="BS4" i="7" s="1"/>
  <c r="BT4" i="7" s="1"/>
  <c r="BU4" i="7" s="1"/>
  <c r="BV4" i="7" s="1"/>
  <c r="BW4" i="7" s="1"/>
  <c r="BX4" i="7" s="1"/>
  <c r="BY4" i="7" s="1"/>
  <c r="BZ4" i="7" s="1"/>
  <c r="CA4" i="7" s="1"/>
  <c r="CB4" i="7" s="1"/>
  <c r="AO4" i="7"/>
  <c r="AP4" i="7" s="1"/>
  <c r="AQ4" i="7" s="1"/>
  <c r="AR4" i="7" s="1"/>
  <c r="AT4" i="7" s="1"/>
  <c r="AU4" i="7" s="1"/>
  <c r="AV4" i="7" s="1"/>
  <c r="AW4" i="7" s="1"/>
  <c r="AX4" i="7" s="1"/>
  <c r="AY4" i="7" s="1"/>
  <c r="AC4" i="7"/>
  <c r="AD4" i="7" s="1"/>
  <c r="AE4" i="7" s="1"/>
  <c r="AF4" i="7" s="1"/>
  <c r="AH4" i="7" s="1"/>
  <c r="AI4" i="7" s="1"/>
  <c r="AJ4" i="7" s="1"/>
  <c r="AK4" i="7" s="1"/>
  <c r="AL4" i="7" s="1"/>
  <c r="AM4" i="7" s="1"/>
  <c r="AY14" i="16"/>
  <c r="BK14" i="16"/>
  <c r="AU14" i="16"/>
  <c r="AQ14" i="16"/>
  <c r="BC14" i="16"/>
  <c r="AM14" i="16"/>
  <c r="X13" i="16"/>
  <c r="BA13" i="16"/>
  <c r="BA14" i="16"/>
  <c r="BH14" i="16"/>
  <c r="AW14" i="16"/>
  <c r="AB14" i="16"/>
  <c r="AP14" i="16"/>
  <c r="AT14" i="16"/>
  <c r="P13" i="16"/>
  <c r="P12" i="16"/>
  <c r="E18" i="11"/>
  <c r="P22" i="11"/>
  <c r="O22" i="11"/>
  <c r="O23" i="11" s="1"/>
  <c r="E10" i="17"/>
  <c r="AW4" i="11"/>
  <c r="AX4" i="11" s="1"/>
  <c r="AY4" i="11" s="1"/>
  <c r="AZ4" i="11" s="1"/>
  <c r="BB4" i="11" s="1"/>
  <c r="BC4" i="11" s="1"/>
  <c r="BD4" i="11" s="1"/>
  <c r="BE4" i="11" s="1"/>
  <c r="BF4" i="11" s="1"/>
  <c r="BG4" i="11" s="1"/>
  <c r="AK4" i="11"/>
  <c r="AL4" i="11" s="1"/>
  <c r="AM4" i="11" s="1"/>
  <c r="AN4" i="11" s="1"/>
  <c r="AP4" i="11" s="1"/>
  <c r="AQ4" i="11" s="1"/>
  <c r="AR4" i="11" s="1"/>
  <c r="AS4" i="11" s="1"/>
  <c r="AT4" i="11" s="1"/>
  <c r="AU4" i="11" s="1"/>
  <c r="Y4" i="11"/>
  <c r="Z4" i="11" s="1"/>
  <c r="AA4" i="11" s="1"/>
  <c r="AB4" i="11" s="1"/>
  <c r="AD4" i="11" s="1"/>
  <c r="AE4" i="11" s="1"/>
  <c r="AF4" i="11" s="1"/>
  <c r="AG4" i="11" s="1"/>
  <c r="AH4" i="11" s="1"/>
  <c r="AI4" i="11" s="1"/>
  <c r="N13" i="3"/>
  <c r="I13" i="17" s="1"/>
  <c r="K30" i="3"/>
  <c r="L30" i="3"/>
  <c r="M30" i="3"/>
  <c r="N30" i="3"/>
  <c r="O30" i="3"/>
  <c r="P30" i="3"/>
  <c r="Q30" i="3"/>
  <c r="R30" i="3"/>
  <c r="S30" i="3"/>
  <c r="T30" i="3"/>
  <c r="U30" i="3"/>
  <c r="J30" i="3"/>
  <c r="C30" i="3"/>
  <c r="D30" i="3"/>
  <c r="E30" i="3"/>
  <c r="B30" i="3"/>
  <c r="J14" i="3"/>
  <c r="J29" i="16" s="1"/>
  <c r="E25" i="17" s="1"/>
  <c r="V12" i="3"/>
  <c r="V27" i="16" s="1"/>
  <c r="AC32" i="3"/>
  <c r="AC47" i="16" s="1"/>
  <c r="AC29" i="3"/>
  <c r="AC44" i="16" s="1"/>
  <c r="AC45" i="16" s="1"/>
  <c r="BA28" i="16"/>
  <c r="AO28" i="16"/>
  <c r="BA12" i="3"/>
  <c r="BA27" i="16" s="1"/>
  <c r="AU12" i="3"/>
  <c r="AU27" i="16" s="1"/>
  <c r="AO12" i="3"/>
  <c r="AO27" i="16" s="1"/>
  <c r="AI12" i="3"/>
  <c r="AI27" i="16" s="1"/>
  <c r="AC12" i="3"/>
  <c r="AC27" i="16" s="1"/>
  <c r="BA14" i="10"/>
  <c r="BB14" i="10"/>
  <c r="BC14" i="10"/>
  <c r="BD14" i="10"/>
  <c r="BE14" i="10"/>
  <c r="BF14" i="10"/>
  <c r="BG14" i="10"/>
  <c r="BH14" i="10"/>
  <c r="BI14" i="10"/>
  <c r="BJ14" i="10"/>
  <c r="BK14" i="10"/>
  <c r="AZ14" i="10"/>
  <c r="AO14" i="10"/>
  <c r="AP14" i="10"/>
  <c r="AQ14" i="10"/>
  <c r="AR14" i="10"/>
  <c r="AN14" i="10"/>
  <c r="AC14" i="10"/>
  <c r="AD14" i="10"/>
  <c r="AE14" i="10"/>
  <c r="AF14" i="10"/>
  <c r="AB14" i="10"/>
  <c r="AT5" i="10"/>
  <c r="AU5" i="10" s="1"/>
  <c r="AV5" i="10" s="1"/>
  <c r="AW5" i="10" s="1"/>
  <c r="AX5" i="10" s="1"/>
  <c r="AY5" i="10" s="1"/>
  <c r="AZ5" i="10" s="1"/>
  <c r="BA5" i="10" s="1"/>
  <c r="BB5" i="10" s="1"/>
  <c r="BC5" i="10" s="1"/>
  <c r="BD5" i="10" s="1"/>
  <c r="AH5" i="10"/>
  <c r="AI5" i="10" s="1"/>
  <c r="AJ5" i="10" s="1"/>
  <c r="AK5" i="10" s="1"/>
  <c r="AL5" i="10" s="1"/>
  <c r="AM5" i="10" s="1"/>
  <c r="AN5" i="10" s="1"/>
  <c r="AO5" i="10" s="1"/>
  <c r="AP5" i="10" s="1"/>
  <c r="AQ5" i="10" s="1"/>
  <c r="AR5" i="10" s="1"/>
  <c r="V5" i="10"/>
  <c r="W5" i="10" s="1"/>
  <c r="X5" i="10" s="1"/>
  <c r="Y5" i="10" s="1"/>
  <c r="Z5" i="10" s="1"/>
  <c r="AA5" i="10" s="1"/>
  <c r="AB5" i="10" s="1"/>
  <c r="AC5" i="10" s="1"/>
  <c r="AD5" i="10" s="1"/>
  <c r="AE5" i="10" s="1"/>
  <c r="AF5" i="10" s="1"/>
  <c r="AP4" i="9"/>
  <c r="AQ4" i="9" s="1"/>
  <c r="AR4" i="9" s="1"/>
  <c r="AS4" i="9" s="1"/>
  <c r="AD4" i="9"/>
  <c r="AE4" i="9" s="1"/>
  <c r="AF4" i="9" s="1"/>
  <c r="AG4" i="9" s="1"/>
  <c r="BH15" i="16"/>
  <c r="BB15" i="16"/>
  <c r="BI33" i="7"/>
  <c r="BH14" i="9" s="1"/>
  <c r="AB33" i="7"/>
  <c r="AA14" i="9" s="1"/>
  <c r="BF15" i="16"/>
  <c r="AI15" i="16"/>
  <c r="AG15" i="16"/>
  <c r="AX15" i="16"/>
  <c r="AV15" i="16"/>
  <c r="AO15" i="16"/>
  <c r="BI15" i="16"/>
  <c r="BE15" i="16"/>
  <c r="AT15" i="16"/>
  <c r="AZ15" i="16"/>
  <c r="BA15" i="16"/>
  <c r="AE15" i="16"/>
  <c r="AP15" i="16"/>
  <c r="AC15" i="16"/>
  <c r="AK15" i="16"/>
  <c r="AM15" i="16"/>
  <c r="H9" i="2"/>
  <c r="BB4" i="3"/>
  <c r="BC4" i="3" s="1"/>
  <c r="BD4" i="3" s="1"/>
  <c r="BE4" i="3" s="1"/>
  <c r="BG4" i="3" s="1"/>
  <c r="BH4" i="3" s="1"/>
  <c r="BI4" i="3" s="1"/>
  <c r="BJ4" i="3" s="1"/>
  <c r="BK4" i="3" s="1"/>
  <c r="BL4" i="3" s="1"/>
  <c r="AP4" i="3"/>
  <c r="AQ4" i="3" s="1"/>
  <c r="AR4" i="3" s="1"/>
  <c r="AS4" i="3" s="1"/>
  <c r="AU4" i="3" s="1"/>
  <c r="AV4" i="3" s="1"/>
  <c r="AW4" i="3" s="1"/>
  <c r="AX4" i="3" s="1"/>
  <c r="AY4" i="3" s="1"/>
  <c r="AZ4" i="3" s="1"/>
  <c r="AD4" i="3"/>
  <c r="AE4" i="3" s="1"/>
  <c r="AF4" i="3" s="1"/>
  <c r="AG4" i="3" s="1"/>
  <c r="AI4" i="3" s="1"/>
  <c r="AJ4" i="3" s="1"/>
  <c r="AK4" i="3" s="1"/>
  <c r="AL4" i="3" s="1"/>
  <c r="AM4" i="3" s="1"/>
  <c r="AN4" i="3" s="1"/>
  <c r="U59" i="2"/>
  <c r="P59" i="2"/>
  <c r="Q59" i="2"/>
  <c r="V60" i="2"/>
  <c r="W60" i="2" s="1"/>
  <c r="O56" i="2"/>
  <c r="P56" i="2"/>
  <c r="K56" i="2"/>
  <c r="P48" i="2"/>
  <c r="P47" i="2" s="1"/>
  <c r="H37" i="2"/>
  <c r="M34" i="2"/>
  <c r="M33" i="2" s="1"/>
  <c r="M31" i="2"/>
  <c r="M30" i="2" s="1"/>
  <c r="N21" i="2"/>
  <c r="H15" i="2"/>
  <c r="N12" i="2"/>
  <c r="M28" i="2"/>
  <c r="M25" i="2"/>
  <c r="M24" i="2" s="1"/>
  <c r="P25" i="2"/>
  <c r="I19" i="2"/>
  <c r="I16" i="2"/>
  <c r="I15" i="2" s="1"/>
  <c r="H12" i="2"/>
  <c r="I13" i="2"/>
  <c r="I12" i="2" s="1"/>
  <c r="I9" i="2"/>
  <c r="AI4" i="2"/>
  <c r="AJ4" i="2" s="1"/>
  <c r="AK4" i="2" s="1"/>
  <c r="AL4" i="2" s="1"/>
  <c r="AN4" i="2"/>
  <c r="AO4" i="2" s="1"/>
  <c r="AP4" i="2" s="1"/>
  <c r="AQ4" i="2" s="1"/>
  <c r="AR4" i="2" s="1"/>
  <c r="AS4" i="2" s="1"/>
  <c r="AU4" i="2"/>
  <c r="AV4" i="2" s="1"/>
  <c r="AW4" i="2" s="1"/>
  <c r="AX4" i="2" s="1"/>
  <c r="AZ4" i="2"/>
  <c r="BA4" i="2" s="1"/>
  <c r="BB4" i="2" s="1"/>
  <c r="BC4" i="2" s="1"/>
  <c r="BD4" i="2" s="1"/>
  <c r="BE4" i="2" s="1"/>
  <c r="O47" i="2"/>
  <c r="V59" i="2"/>
  <c r="AS27" i="2"/>
  <c r="BD27" i="2"/>
  <c r="AR27" i="2"/>
  <c r="AQ27" i="2"/>
  <c r="AT27" i="2"/>
  <c r="O24" i="2"/>
  <c r="O30" i="2"/>
  <c r="P31" i="2"/>
  <c r="O33" i="2"/>
  <c r="P34" i="2"/>
  <c r="Q34" i="2" s="1"/>
  <c r="P30" i="2"/>
  <c r="Q31" i="2"/>
  <c r="Q30" i="2" s="1"/>
  <c r="P54" i="2"/>
  <c r="Q54" i="2" s="1"/>
  <c r="R54" i="2" s="1"/>
  <c r="O53" i="2"/>
  <c r="P33" i="2"/>
  <c r="O41" i="2"/>
  <c r="P42" i="2"/>
  <c r="O18" i="2"/>
  <c r="O15" i="2"/>
  <c r="O21" i="2"/>
  <c r="P19" i="2"/>
  <c r="Q19" i="2" s="1"/>
  <c r="P16" i="2"/>
  <c r="P15" i="2" s="1"/>
  <c r="P12" i="2"/>
  <c r="O12" i="2"/>
  <c r="O44" i="2"/>
  <c r="P45" i="2"/>
  <c r="P44" i="2" s="1"/>
  <c r="P10" i="2"/>
  <c r="P9" i="2" s="1"/>
  <c r="O9" i="2"/>
  <c r="P22" i="2"/>
  <c r="P21" i="2" s="1"/>
  <c r="Q13" i="2"/>
  <c r="R13" i="2" s="1"/>
  <c r="X42" i="2"/>
  <c r="X22" i="2"/>
  <c r="Y22" i="2" s="1"/>
  <c r="AI22" i="2"/>
  <c r="W41" i="2"/>
  <c r="W21" i="2"/>
  <c r="W44" i="2"/>
  <c r="AB51" i="2"/>
  <c r="AC51" i="2" s="1"/>
  <c r="AA50" i="2"/>
  <c r="X45" i="2"/>
  <c r="Y45" i="2" s="1"/>
  <c r="Z45" i="2" s="1"/>
  <c r="Z44" i="2" s="1"/>
  <c r="AP27" i="2"/>
  <c r="AH56" i="2"/>
  <c r="AI57" i="2"/>
  <c r="AJ57" i="2" s="1"/>
  <c r="AK57" i="2" s="1"/>
  <c r="AI56" i="2"/>
  <c r="BE27" i="2"/>
  <c r="BC27" i="2"/>
  <c r="AH21" i="2"/>
  <c r="P10" i="17" l="1"/>
  <c r="N10" i="17"/>
  <c r="K23" i="11"/>
  <c r="Q18" i="11"/>
  <c r="Q23" i="11" s="1"/>
  <c r="Q11" i="17" s="1"/>
  <c r="N12" i="11"/>
  <c r="Z12" i="11" s="1"/>
  <c r="Z11" i="11"/>
  <c r="P12" i="11"/>
  <c r="AB12" i="11" s="1"/>
  <c r="AB11" i="11"/>
  <c r="M12" i="11"/>
  <c r="Y12" i="11" s="1"/>
  <c r="Y11" i="11"/>
  <c r="O12" i="11"/>
  <c r="AA12" i="11" s="1"/>
  <c r="AA11" i="11"/>
  <c r="E8" i="17"/>
  <c r="Q11" i="11"/>
  <c r="F12" i="11"/>
  <c r="R12" i="11" s="1"/>
  <c r="R11" i="11"/>
  <c r="G12" i="11"/>
  <c r="S12" i="11" s="1"/>
  <c r="S11" i="11"/>
  <c r="CD10" i="16"/>
  <c r="CF47" i="16"/>
  <c r="CF44" i="16"/>
  <c r="CF45" i="16" s="1"/>
  <c r="I44" i="2"/>
  <c r="J41" i="2"/>
  <c r="CO20" i="10"/>
  <c r="CP8" i="16" s="1"/>
  <c r="U25" i="11"/>
  <c r="Z16" i="9" s="1"/>
  <c r="X25" i="11"/>
  <c r="W25" i="11"/>
  <c r="AB16" i="9" s="1"/>
  <c r="CP19" i="10"/>
  <c r="CP11" i="7"/>
  <c r="CD11" i="7"/>
  <c r="CP18" i="10"/>
  <c r="CP10" i="7"/>
  <c r="CQ10" i="7"/>
  <c r="CE10" i="7"/>
  <c r="CD20" i="10"/>
  <c r="CE9" i="9" s="1"/>
  <c r="CG44" i="16"/>
  <c r="CG45" i="16" s="1"/>
  <c r="CF38" i="16"/>
  <c r="CE38" i="16"/>
  <c r="AC28" i="16"/>
  <c r="D28" i="16" s="1"/>
  <c r="CR29" i="16"/>
  <c r="CS14" i="3"/>
  <c r="I12" i="16"/>
  <c r="CM22" i="16"/>
  <c r="CM10" i="16" s="1"/>
  <c r="CC20" i="10"/>
  <c r="CD9" i="9" s="1"/>
  <c r="CU32" i="3"/>
  <c r="CT47" i="16"/>
  <c r="CT22" i="3"/>
  <c r="CS37" i="16"/>
  <c r="CU21" i="3"/>
  <c r="CT36" i="16"/>
  <c r="CS16" i="3"/>
  <c r="CR31" i="16"/>
  <c r="CZ22" i="16"/>
  <c r="CZ10" i="16" s="1"/>
  <c r="CN48" i="2"/>
  <c r="CM47" i="2"/>
  <c r="CN51" i="2"/>
  <c r="CM50" i="2"/>
  <c r="CL45" i="2"/>
  <c r="CK44" i="2"/>
  <c r="CL57" i="2"/>
  <c r="CK56" i="2"/>
  <c r="CM60" i="2"/>
  <c r="CL59" i="2"/>
  <c r="CM34" i="2"/>
  <c r="CL33" i="2"/>
  <c r="CN42" i="2"/>
  <c r="CM41" i="2"/>
  <c r="CN54" i="2"/>
  <c r="CM53" i="2"/>
  <c r="CL30" i="2"/>
  <c r="CM31" i="2"/>
  <c r="CT29" i="3"/>
  <c r="CT44" i="16" s="1"/>
  <c r="CT45" i="16" s="1"/>
  <c r="CS30" i="3"/>
  <c r="CT20" i="3"/>
  <c r="CT35" i="16" s="1"/>
  <c r="CQ19" i="10"/>
  <c r="CR11" i="7"/>
  <c r="BP12" i="16"/>
  <c r="G12" i="16" s="1"/>
  <c r="AQ30" i="7"/>
  <c r="AQ33" i="7" s="1"/>
  <c r="CB12" i="16"/>
  <c r="H12" i="16" s="1"/>
  <c r="CH29" i="3"/>
  <c r="CH44" i="16" s="1"/>
  <c r="CH45" i="16" s="1"/>
  <c r="CF30" i="3"/>
  <c r="CF37" i="16"/>
  <c r="CG22" i="3"/>
  <c r="CH23" i="3"/>
  <c r="CG38" i="16"/>
  <c r="CG16" i="3"/>
  <c r="CF31" i="16"/>
  <c r="CH47" i="16"/>
  <c r="CI32" i="3"/>
  <c r="CG27" i="2"/>
  <c r="CH27" i="2"/>
  <c r="BZ56" i="2"/>
  <c r="CA57" i="2"/>
  <c r="BZ59" i="2"/>
  <c r="CA60" i="2"/>
  <c r="BZ44" i="2"/>
  <c r="CA45" i="2"/>
  <c r="BZ27" i="2"/>
  <c r="BZ30" i="2"/>
  <c r="CA31" i="2"/>
  <c r="BZ50" i="2"/>
  <c r="CA51" i="2"/>
  <c r="BZ47" i="2"/>
  <c r="CA48" i="2"/>
  <c r="BY41" i="2"/>
  <c r="BZ42" i="2"/>
  <c r="BZ33" i="2"/>
  <c r="CA34" i="2"/>
  <c r="BZ53" i="2"/>
  <c r="CA54" i="2"/>
  <c r="BU11" i="7"/>
  <c r="BV19" i="10"/>
  <c r="BT19" i="10"/>
  <c r="BQ11" i="7"/>
  <c r="BY19" i="10"/>
  <c r="BW11" i="7"/>
  <c r="BO10" i="7"/>
  <c r="BI10" i="7"/>
  <c r="BP10" i="7"/>
  <c r="BH10" i="7"/>
  <c r="BQ10" i="7"/>
  <c r="BE10" i="7"/>
  <c r="BL10" i="7"/>
  <c r="BK10" i="7"/>
  <c r="BJ10" i="7"/>
  <c r="BM10" i="7"/>
  <c r="AC9" i="10"/>
  <c r="AC10" i="7" s="1"/>
  <c r="Z9" i="10"/>
  <c r="Z18" i="10" s="1"/>
  <c r="AB9" i="10"/>
  <c r="AB18" i="10" s="1"/>
  <c r="AA9" i="10"/>
  <c r="AA10" i="7" s="1"/>
  <c r="X9" i="10"/>
  <c r="X10" i="7" s="1"/>
  <c r="AE9" i="10"/>
  <c r="AE10" i="7" s="1"/>
  <c r="W9" i="10"/>
  <c r="W10" i="7" s="1"/>
  <c r="AD9" i="10"/>
  <c r="AD18" i="10" s="1"/>
  <c r="AF9" i="10"/>
  <c r="AF10" i="7" s="1"/>
  <c r="V10" i="7"/>
  <c r="Y9" i="10"/>
  <c r="Y10" i="7" s="1"/>
  <c r="BQ19" i="10"/>
  <c r="D30" i="10"/>
  <c r="AI19" i="10" s="1"/>
  <c r="F30" i="10"/>
  <c r="E30" i="10"/>
  <c r="BF10" i="7"/>
  <c r="BG10" i="7"/>
  <c r="F8" i="17"/>
  <c r="F9" i="17" s="1"/>
  <c r="E12" i="11"/>
  <c r="Q12" i="11" s="1"/>
  <c r="D25" i="3"/>
  <c r="E25" i="3"/>
  <c r="F25" i="3"/>
  <c r="G25" i="3"/>
  <c r="BL22" i="16"/>
  <c r="BL10" i="16" s="1"/>
  <c r="CC22" i="16"/>
  <c r="CC10" i="16" s="1"/>
  <c r="BQ22" i="16"/>
  <c r="BQ10" i="16" s="1"/>
  <c r="N8" i="17"/>
  <c r="N9" i="17" s="1"/>
  <c r="K8" i="17"/>
  <c r="K14" i="11"/>
  <c r="K25" i="11" s="1"/>
  <c r="P16" i="9" s="1"/>
  <c r="J8" i="17"/>
  <c r="J7" i="17" s="1"/>
  <c r="I8" i="17"/>
  <c r="I7" i="17" s="1"/>
  <c r="AC25" i="11"/>
  <c r="J14" i="11"/>
  <c r="J25" i="11" s="1"/>
  <c r="O16" i="9" s="1"/>
  <c r="C10" i="17"/>
  <c r="O13" i="3"/>
  <c r="O28" i="16" s="1"/>
  <c r="N28" i="16"/>
  <c r="G28" i="16"/>
  <c r="H28" i="16"/>
  <c r="G27" i="16"/>
  <c r="H27" i="16"/>
  <c r="BZ22" i="16"/>
  <c r="BZ10" i="16" s="1"/>
  <c r="BR22" i="16"/>
  <c r="BN22" i="16"/>
  <c r="BN10" i="16" s="1"/>
  <c r="H13" i="16"/>
  <c r="G13" i="16"/>
  <c r="BY22" i="16"/>
  <c r="BY10" i="16" s="1"/>
  <c r="BV22" i="16"/>
  <c r="BV10" i="16" s="1"/>
  <c r="BT22" i="16"/>
  <c r="BT10" i="16" s="1"/>
  <c r="E28" i="16"/>
  <c r="BM22" i="16"/>
  <c r="BM10" i="16" s="1"/>
  <c r="H15" i="16"/>
  <c r="BU22" i="16"/>
  <c r="BU10" i="16" s="1"/>
  <c r="H14" i="16"/>
  <c r="S30" i="7"/>
  <c r="S33" i="7" s="1"/>
  <c r="S14" i="9" s="1"/>
  <c r="BW22" i="16"/>
  <c r="BW10" i="16" s="1"/>
  <c r="BO22" i="16"/>
  <c r="BO10" i="16" s="1"/>
  <c r="BC30" i="7"/>
  <c r="BC33" i="7" s="1"/>
  <c r="BX22" i="16"/>
  <c r="BX10" i="16" s="1"/>
  <c r="BL14" i="9"/>
  <c r="CA22" i="16"/>
  <c r="CA10" i="16" s="1"/>
  <c r="BS22" i="16"/>
  <c r="BS10" i="16" s="1"/>
  <c r="AE30" i="7"/>
  <c r="W16" i="3"/>
  <c r="W31" i="16" s="1"/>
  <c r="V44" i="16"/>
  <c r="V45" i="16" s="1"/>
  <c r="BO4" i="2"/>
  <c r="BP4" i="2" s="1"/>
  <c r="BQ4" i="2" s="1"/>
  <c r="BR4" i="2" s="1"/>
  <c r="BS4" i="2" s="1"/>
  <c r="BG59" i="2"/>
  <c r="BH60" i="2"/>
  <c r="BI50" i="2"/>
  <c r="BJ51" i="2"/>
  <c r="BG27" i="2"/>
  <c r="BG53" i="2"/>
  <c r="BH54" i="2"/>
  <c r="BH30" i="2"/>
  <c r="BI31" i="2"/>
  <c r="BF59" i="2"/>
  <c r="BG48" i="2"/>
  <c r="BF41" i="2"/>
  <c r="BG42" i="2"/>
  <c r="BU27" i="2"/>
  <c r="BG33" i="2"/>
  <c r="BH34" i="2"/>
  <c r="BH57" i="2"/>
  <c r="BH45" i="2"/>
  <c r="BM27" i="2"/>
  <c r="L21" i="3"/>
  <c r="CA30" i="7"/>
  <c r="CA33" i="7" s="1"/>
  <c r="BZ14" i="9" s="1"/>
  <c r="BO30" i="7"/>
  <c r="BO33" i="7" s="1"/>
  <c r="BO14" i="9" s="1"/>
  <c r="BR19" i="10"/>
  <c r="BZ11" i="7"/>
  <c r="B9" i="9"/>
  <c r="X21" i="2"/>
  <c r="F14" i="11"/>
  <c r="F25" i="11" s="1"/>
  <c r="K16" i="9" s="1"/>
  <c r="S22" i="16"/>
  <c r="S10" i="16" s="1"/>
  <c r="BD12" i="16"/>
  <c r="BD22" i="16" s="1"/>
  <c r="AQ22" i="16"/>
  <c r="V37" i="16"/>
  <c r="D27" i="16"/>
  <c r="I69" i="2"/>
  <c r="J16" i="2"/>
  <c r="I41" i="2"/>
  <c r="Y44" i="2"/>
  <c r="R31" i="2"/>
  <c r="P53" i="2"/>
  <c r="K47" i="2"/>
  <c r="I47" i="2"/>
  <c r="Q12" i="2"/>
  <c r="I56" i="2"/>
  <c r="AV27" i="2"/>
  <c r="S54" i="2"/>
  <c r="R53" i="2"/>
  <c r="Q33" i="2"/>
  <c r="R34" i="2"/>
  <c r="N25" i="2"/>
  <c r="N24" i="2" s="1"/>
  <c r="N34" i="2"/>
  <c r="N33" i="2" s="1"/>
  <c r="Q53" i="2"/>
  <c r="AU27" i="2"/>
  <c r="R59" i="2"/>
  <c r="BC10" i="16"/>
  <c r="C31" i="16"/>
  <c r="C38" i="16"/>
  <c r="C27" i="16"/>
  <c r="C37" i="16"/>
  <c r="F28" i="16"/>
  <c r="E27" i="16"/>
  <c r="F27" i="16"/>
  <c r="G74" i="2"/>
  <c r="N11" i="3" s="1"/>
  <c r="N26" i="16" s="1"/>
  <c r="I24" i="17" s="1"/>
  <c r="F74" i="2"/>
  <c r="M11" i="3" s="1"/>
  <c r="M26" i="16" s="1"/>
  <c r="E74" i="2"/>
  <c r="L11" i="3" s="1"/>
  <c r="L26" i="16" s="1"/>
  <c r="D74" i="2"/>
  <c r="C74" i="2"/>
  <c r="J11" i="3" s="1"/>
  <c r="AE18" i="10"/>
  <c r="Q16" i="2"/>
  <c r="Q15" i="2" s="1"/>
  <c r="E14" i="11"/>
  <c r="W23" i="3"/>
  <c r="W38" i="16" s="1"/>
  <c r="T15" i="16"/>
  <c r="C15" i="16" s="1"/>
  <c r="C13" i="16"/>
  <c r="C14" i="16"/>
  <c r="F13" i="16"/>
  <c r="T12" i="16"/>
  <c r="C12" i="16" s="1"/>
  <c r="F14" i="16"/>
  <c r="D14" i="16"/>
  <c r="D13" i="16"/>
  <c r="AF12" i="16"/>
  <c r="W44" i="16"/>
  <c r="W45" i="16" s="1"/>
  <c r="X29" i="3"/>
  <c r="Y29" i="3" s="1"/>
  <c r="X22" i="3"/>
  <c r="J36" i="16"/>
  <c r="E17" i="17" s="1"/>
  <c r="K14" i="3"/>
  <c r="AR13" i="16"/>
  <c r="E13" i="16" s="1"/>
  <c r="AR12" i="16"/>
  <c r="T33" i="7"/>
  <c r="T14" i="9" s="1"/>
  <c r="J14" i="9"/>
  <c r="J30" i="16"/>
  <c r="V9" i="9"/>
  <c r="V8" i="16"/>
  <c r="BA22" i="16"/>
  <c r="BA10" i="16" s="1"/>
  <c r="BG18" i="10"/>
  <c r="V22" i="16"/>
  <c r="Q22" i="16"/>
  <c r="Q10" i="16" s="1"/>
  <c r="AC22" i="16"/>
  <c r="AC10" i="16" s="1"/>
  <c r="J22" i="16"/>
  <c r="K22" i="16"/>
  <c r="AT22" i="16"/>
  <c r="AO22" i="16"/>
  <c r="AO10" i="16" s="1"/>
  <c r="BH22" i="16"/>
  <c r="BH10" i="16" s="1"/>
  <c r="BI22" i="16"/>
  <c r="BI10" i="16" s="1"/>
  <c r="AZ22" i="16"/>
  <c r="AZ10" i="16" s="1"/>
  <c r="AK14" i="9"/>
  <c r="W14" i="9"/>
  <c r="V14" i="9"/>
  <c r="AC14" i="9"/>
  <c r="AR33" i="7"/>
  <c r="AQ14" i="9" s="1"/>
  <c r="AS15" i="16"/>
  <c r="AS22" i="16" s="1"/>
  <c r="AS10" i="16" s="1"/>
  <c r="AN21" i="17" s="1"/>
  <c r="AL15" i="16"/>
  <c r="AL22" i="16" s="1"/>
  <c r="BG14" i="16"/>
  <c r="G14" i="16" s="1"/>
  <c r="Z22" i="16"/>
  <c r="Z10" i="16" s="1"/>
  <c r="U21" i="17" s="1"/>
  <c r="N22" i="16"/>
  <c r="N10" i="16" s="1"/>
  <c r="R22" i="16"/>
  <c r="R10" i="16" s="1"/>
  <c r="AJ14" i="16"/>
  <c r="U22" i="16"/>
  <c r="U10" i="16" s="1"/>
  <c r="O22" i="16"/>
  <c r="O10" i="16" s="1"/>
  <c r="BB12" i="16"/>
  <c r="BB22" i="16" s="1"/>
  <c r="BB10" i="16" s="1"/>
  <c r="AP12" i="16"/>
  <c r="AP22" i="16" s="1"/>
  <c r="AP10" i="16" s="1"/>
  <c r="BG33" i="7"/>
  <c r="BF14" i="9" s="1"/>
  <c r="AD15" i="16"/>
  <c r="AD22" i="16" s="1"/>
  <c r="AD10" i="16" s="1"/>
  <c r="AN14" i="16"/>
  <c r="AE12" i="16"/>
  <c r="AE22" i="16" s="1"/>
  <c r="W12" i="16"/>
  <c r="W22" i="16" s="1"/>
  <c r="W10" i="16" s="1"/>
  <c r="R21" i="17" s="1"/>
  <c r="AM12" i="16"/>
  <c r="AM22" i="16" s="1"/>
  <c r="AM10" i="16" s="1"/>
  <c r="BJ15" i="16"/>
  <c r="BJ22" i="16" s="1"/>
  <c r="BJ10" i="16" s="1"/>
  <c r="K11" i="3"/>
  <c r="K26" i="16" s="1"/>
  <c r="F24" i="17" s="1"/>
  <c r="AL57" i="2"/>
  <c r="AK56" i="2"/>
  <c r="Q42" i="2"/>
  <c r="Q41" i="2" s="1"/>
  <c r="P41" i="2"/>
  <c r="X60" i="2"/>
  <c r="W59" i="2"/>
  <c r="X44" i="2"/>
  <c r="S59" i="2"/>
  <c r="J13" i="2"/>
  <c r="I37" i="2"/>
  <c r="M27" i="2"/>
  <c r="N28" i="2"/>
  <c r="M57" i="2"/>
  <c r="L56" i="2"/>
  <c r="J59" i="2"/>
  <c r="K60" i="2"/>
  <c r="AA45" i="2"/>
  <c r="Y42" i="2"/>
  <c r="X41" i="2"/>
  <c r="S31" i="2"/>
  <c r="R30" i="2"/>
  <c r="J47" i="2"/>
  <c r="L42" i="2"/>
  <c r="I62" i="2"/>
  <c r="J63" i="2"/>
  <c r="J44" i="2"/>
  <c r="K45" i="2"/>
  <c r="K66" i="2"/>
  <c r="J65" i="2"/>
  <c r="J19" i="2"/>
  <c r="I18" i="2"/>
  <c r="I36" i="2" s="1"/>
  <c r="O39" i="7" s="1"/>
  <c r="K10" i="2"/>
  <c r="J9" i="2"/>
  <c r="L47" i="2"/>
  <c r="M48" i="2"/>
  <c r="AJ56" i="2"/>
  <c r="Q25" i="2"/>
  <c r="Q24" i="2" s="1"/>
  <c r="P24" i="2"/>
  <c r="I50" i="2"/>
  <c r="J51" i="2"/>
  <c r="Q48" i="2"/>
  <c r="Q47" i="2" s="1"/>
  <c r="N31" i="2"/>
  <c r="N30" i="2" s="1"/>
  <c r="BE22" i="16"/>
  <c r="BE10" i="16" s="1"/>
  <c r="AG22" i="16"/>
  <c r="AG10" i="16" s="1"/>
  <c r="P22" i="16"/>
  <c r="P10" i="16" s="1"/>
  <c r="AI22" i="16"/>
  <c r="AI10" i="16" s="1"/>
  <c r="AD21" i="17" s="1"/>
  <c r="AV22" i="16"/>
  <c r="AV10" i="16" s="1"/>
  <c r="AK22" i="16"/>
  <c r="Y22" i="16"/>
  <c r="Y10" i="16" s="1"/>
  <c r="T21" i="17" s="1"/>
  <c r="M22" i="16"/>
  <c r="M10" i="16" s="1"/>
  <c r="BF22" i="16"/>
  <c r="L22" i="16"/>
  <c r="L10" i="16" s="1"/>
  <c r="H14" i="11"/>
  <c r="H25" i="11" s="1"/>
  <c r="M16" i="9" s="1"/>
  <c r="E23" i="11"/>
  <c r="Y16" i="9"/>
  <c r="P23" i="11"/>
  <c r="N23" i="11"/>
  <c r="AC23" i="11"/>
  <c r="L23" i="11"/>
  <c r="I14" i="11"/>
  <c r="BG16" i="9"/>
  <c r="G14" i="11"/>
  <c r="AS16" i="9"/>
  <c r="AR16" i="9"/>
  <c r="AN16" i="9"/>
  <c r="G7" i="17"/>
  <c r="H7" i="17"/>
  <c r="O11" i="17"/>
  <c r="K11" i="17"/>
  <c r="BF16" i="9"/>
  <c r="BB16" i="9"/>
  <c r="AO16" i="9"/>
  <c r="BD16" i="9"/>
  <c r="BA16" i="9"/>
  <c r="BE16" i="9"/>
  <c r="AC16" i="9"/>
  <c r="AY16" i="9"/>
  <c r="AZ16" i="9"/>
  <c r="AM16" i="9"/>
  <c r="AX16" i="9"/>
  <c r="AT16" i="9"/>
  <c r="BK16" i="9"/>
  <c r="AL16" i="9"/>
  <c r="BJ16" i="9"/>
  <c r="BC16" i="9"/>
  <c r="AK16" i="9"/>
  <c r="BI16" i="9"/>
  <c r="AV16" i="9"/>
  <c r="AU16" i="9"/>
  <c r="AJ16" i="9"/>
  <c r="AA16" i="9"/>
  <c r="BH16" i="9"/>
  <c r="AD32" i="3"/>
  <c r="J35" i="16"/>
  <c r="E16" i="17" s="1"/>
  <c r="L15" i="3"/>
  <c r="K30" i="16"/>
  <c r="F26" i="17" s="1"/>
  <c r="K20" i="3"/>
  <c r="L20" i="3" s="1"/>
  <c r="V30" i="3"/>
  <c r="W21" i="3"/>
  <c r="V36" i="16"/>
  <c r="Q17" i="17" s="1"/>
  <c r="AD29" i="3"/>
  <c r="AC30" i="3"/>
  <c r="Q45" i="2"/>
  <c r="AD51" i="2"/>
  <c r="AC50" i="2"/>
  <c r="AB50" i="2"/>
  <c r="R16" i="2"/>
  <c r="Q18" i="2"/>
  <c r="R19" i="2"/>
  <c r="P18" i="2"/>
  <c r="S13" i="2"/>
  <c r="R12" i="2"/>
  <c r="Q10" i="2"/>
  <c r="H36" i="2"/>
  <c r="N39" i="7" s="1"/>
  <c r="Q56" i="2"/>
  <c r="R57" i="2"/>
  <c r="K53" i="2"/>
  <c r="L54" i="2"/>
  <c r="J53" i="2"/>
  <c r="R48" i="2"/>
  <c r="H68" i="2"/>
  <c r="AK22" i="2"/>
  <c r="AJ21" i="2"/>
  <c r="AI21" i="2"/>
  <c r="Y21" i="2"/>
  <c r="Z22" i="2"/>
  <c r="Q22" i="2"/>
  <c r="X12" i="16"/>
  <c r="X22" i="16" s="1"/>
  <c r="X10" i="16" s="1"/>
  <c r="S21" i="17" s="1"/>
  <c r="AX12" i="16"/>
  <c r="AA12" i="16"/>
  <c r="AW27" i="2"/>
  <c r="Q8" i="17" l="1"/>
  <c r="Q7" i="17" s="1"/>
  <c r="Q14" i="11"/>
  <c r="Q25" i="11" s="1"/>
  <c r="V16" i="9" s="1"/>
  <c r="AB8" i="17"/>
  <c r="AB14" i="11"/>
  <c r="AB25" i="11" s="1"/>
  <c r="AG16" i="9" s="1"/>
  <c r="AA8" i="17"/>
  <c r="AA14" i="11"/>
  <c r="AA25" i="11" s="1"/>
  <c r="AF16" i="9" s="1"/>
  <c r="Z8" i="17"/>
  <c r="Z14" i="11"/>
  <c r="Z25" i="11" s="1"/>
  <c r="AE16" i="9" s="1"/>
  <c r="R8" i="17"/>
  <c r="R14" i="11"/>
  <c r="R25" i="11" s="1"/>
  <c r="W16" i="9" s="1"/>
  <c r="S8" i="17"/>
  <c r="S14" i="11"/>
  <c r="S25" i="11" s="1"/>
  <c r="X16" i="9" s="1"/>
  <c r="Y8" i="17"/>
  <c r="Y7" i="17" s="1"/>
  <c r="Y14" i="11"/>
  <c r="Y25" i="11" s="1"/>
  <c r="AD16" i="9" s="1"/>
  <c r="X21" i="17"/>
  <c r="V10" i="16"/>
  <c r="Q21" i="17" s="1"/>
  <c r="AT10" i="16"/>
  <c r="BR10" i="16"/>
  <c r="I22" i="16"/>
  <c r="AJ21" i="17"/>
  <c r="CP20" i="10"/>
  <c r="CP9" i="9"/>
  <c r="AS10" i="10"/>
  <c r="AT10" i="10" s="1"/>
  <c r="AU10" i="10" s="1"/>
  <c r="AV10" i="10" s="1"/>
  <c r="AW10" i="10" s="1"/>
  <c r="AX10" i="10" s="1"/>
  <c r="AY10" i="10" s="1"/>
  <c r="AZ10" i="10" s="1"/>
  <c r="BA10" i="10" s="1"/>
  <c r="BB10" i="10" s="1"/>
  <c r="BC10" i="10" s="1"/>
  <c r="BG19" i="10"/>
  <c r="BG20" i="10" s="1"/>
  <c r="BH8" i="16" s="1"/>
  <c r="BN11" i="7"/>
  <c r="CR10" i="7"/>
  <c r="CQ18" i="10"/>
  <c r="CQ20" i="10" s="1"/>
  <c r="CR9" i="9" s="1"/>
  <c r="CQ11" i="10"/>
  <c r="CE8" i="16"/>
  <c r="CE11" i="10"/>
  <c r="CE11" i="7"/>
  <c r="CE19" i="10"/>
  <c r="CE20" i="10" s="1"/>
  <c r="CF10" i="7"/>
  <c r="CF18" i="10"/>
  <c r="F7" i="17"/>
  <c r="CT14" i="3"/>
  <c r="CS29" i="16"/>
  <c r="CD8" i="16"/>
  <c r="B14" i="9"/>
  <c r="CQ9" i="9"/>
  <c r="CQ8" i="16"/>
  <c r="CV32" i="3"/>
  <c r="CU47" i="16"/>
  <c r="CU22" i="3"/>
  <c r="CT37" i="16"/>
  <c r="CV21" i="3"/>
  <c r="CU36" i="16"/>
  <c r="CT16" i="3"/>
  <c r="CS31" i="16"/>
  <c r="CN53" i="2"/>
  <c r="CO54" i="2"/>
  <c r="CN34" i="2"/>
  <c r="CM33" i="2"/>
  <c r="CO51" i="2"/>
  <c r="CN50" i="2"/>
  <c r="CN41" i="2"/>
  <c r="CO42" i="2"/>
  <c r="CL56" i="2"/>
  <c r="CM57" i="2"/>
  <c r="CM30" i="2"/>
  <c r="CN31" i="2"/>
  <c r="CN60" i="2"/>
  <c r="CM59" i="2"/>
  <c r="CL44" i="2"/>
  <c r="CM45" i="2"/>
  <c r="CN47" i="2"/>
  <c r="CO48" i="2"/>
  <c r="CU20" i="3"/>
  <c r="CU35" i="16" s="1"/>
  <c r="CU29" i="3"/>
  <c r="CU44" i="16" s="1"/>
  <c r="CU45" i="16" s="1"/>
  <c r="CT30" i="3"/>
  <c r="CR11" i="10"/>
  <c r="CR18" i="10"/>
  <c r="CS10" i="7"/>
  <c r="CS11" i="7"/>
  <c r="CR19" i="10"/>
  <c r="AL10" i="16"/>
  <c r="AG21" i="17" s="1"/>
  <c r="B42" i="3"/>
  <c r="BP22" i="16"/>
  <c r="BP10" i="16" s="1"/>
  <c r="F37" i="7"/>
  <c r="CH30" i="3"/>
  <c r="CI29" i="3"/>
  <c r="CI30" i="3" s="1"/>
  <c r="X16" i="3"/>
  <c r="X31" i="16" s="1"/>
  <c r="CH38" i="16"/>
  <c r="CI23" i="3"/>
  <c r="CI47" i="16"/>
  <c r="CJ32" i="3"/>
  <c r="CG37" i="16"/>
  <c r="CH22" i="3"/>
  <c r="CG31" i="16"/>
  <c r="CH16" i="3"/>
  <c r="CA47" i="2"/>
  <c r="CB48" i="2"/>
  <c r="CA33" i="2"/>
  <c r="CB34" i="2"/>
  <c r="BZ41" i="2"/>
  <c r="CA42" i="2"/>
  <c r="CA44" i="2"/>
  <c r="CB45" i="2"/>
  <c r="CA50" i="2"/>
  <c r="CB51" i="2"/>
  <c r="CA56" i="2"/>
  <c r="CB57" i="2"/>
  <c r="CA30" i="2"/>
  <c r="CB31" i="2"/>
  <c r="CB27" i="2"/>
  <c r="CA27" i="2"/>
  <c r="CA53" i="2"/>
  <c r="CB54" i="2"/>
  <c r="CA59" i="2"/>
  <c r="CB60" i="2"/>
  <c r="J13" i="17"/>
  <c r="C28" i="16"/>
  <c r="AD10" i="7"/>
  <c r="BW19" i="10"/>
  <c r="AB10" i="7"/>
  <c r="Y18" i="10"/>
  <c r="BQ11" i="10"/>
  <c r="BX10" i="7"/>
  <c r="BM18" i="10"/>
  <c r="BW10" i="7"/>
  <c r="BQ18" i="10"/>
  <c r="BQ20" i="10" s="1"/>
  <c r="V18" i="10"/>
  <c r="BP18" i="10"/>
  <c r="AF18" i="10"/>
  <c r="AC18" i="10"/>
  <c r="Z10" i="7"/>
  <c r="B10" i="7" s="1"/>
  <c r="BN19" i="10"/>
  <c r="BK11" i="10"/>
  <c r="BK18" i="10"/>
  <c r="AV11" i="7"/>
  <c r="BF11" i="10"/>
  <c r="BR10" i="7"/>
  <c r="BE11" i="7"/>
  <c r="AZ19" i="10"/>
  <c r="BO18" i="10"/>
  <c r="BU10" i="7"/>
  <c r="BU18" i="10"/>
  <c r="BU11" i="10"/>
  <c r="C9" i="10"/>
  <c r="BV10" i="7"/>
  <c r="BE18" i="10"/>
  <c r="AA18" i="10"/>
  <c r="BZ11" i="10"/>
  <c r="BT11" i="10"/>
  <c r="CA11" i="10"/>
  <c r="BS11" i="10"/>
  <c r="CB11" i="10"/>
  <c r="AZ11" i="10"/>
  <c r="BJ18" i="10"/>
  <c r="BU19" i="10"/>
  <c r="BL18" i="10"/>
  <c r="BI11" i="7"/>
  <c r="BL11" i="10"/>
  <c r="BL11" i="7"/>
  <c r="CB11" i="7"/>
  <c r="AT11" i="7"/>
  <c r="BH18" i="10"/>
  <c r="BL19" i="10"/>
  <c r="BI18" i="10"/>
  <c r="BX11" i="7"/>
  <c r="BX19" i="10"/>
  <c r="CA19" i="10"/>
  <c r="CA11" i="7"/>
  <c r="BS19" i="10"/>
  <c r="BS11" i="7"/>
  <c r="AI9" i="10"/>
  <c r="AI11" i="10" s="1"/>
  <c r="AO9" i="10"/>
  <c r="AH9" i="10"/>
  <c r="AQ9" i="10"/>
  <c r="AG9" i="10"/>
  <c r="AP9" i="10"/>
  <c r="AL9" i="10"/>
  <c r="AK9" i="10"/>
  <c r="AJ9" i="10"/>
  <c r="AM9" i="10"/>
  <c r="AN9" i="10"/>
  <c r="BY11" i="7"/>
  <c r="X18" i="10"/>
  <c r="BA19" i="10"/>
  <c r="CB19" i="10"/>
  <c r="BT11" i="7"/>
  <c r="BV11" i="7"/>
  <c r="BM11" i="10"/>
  <c r="BM11" i="7"/>
  <c r="BF18" i="10"/>
  <c r="W18" i="10"/>
  <c r="AS11" i="7"/>
  <c r="AW11" i="7"/>
  <c r="BM19" i="10"/>
  <c r="G10" i="10"/>
  <c r="BR11" i="7"/>
  <c r="BN18" i="10"/>
  <c r="BN10" i="7"/>
  <c r="E10" i="7" s="1"/>
  <c r="F9" i="10"/>
  <c r="BN11" i="10"/>
  <c r="I68" i="2"/>
  <c r="I71" i="2" s="1"/>
  <c r="AH25" i="3"/>
  <c r="AT25" i="3"/>
  <c r="W25" i="3"/>
  <c r="V25" i="3"/>
  <c r="AC25" i="3"/>
  <c r="AB25" i="3"/>
  <c r="AB40" i="16" s="1"/>
  <c r="W19" i="17" s="1"/>
  <c r="AA25" i="3"/>
  <c r="Z25" i="3"/>
  <c r="Z40" i="16" s="1"/>
  <c r="U19" i="17" s="1"/>
  <c r="Y25" i="3"/>
  <c r="X25" i="3"/>
  <c r="BR25" i="3"/>
  <c r="BF25" i="3"/>
  <c r="K7" i="17"/>
  <c r="N14" i="11"/>
  <c r="N25" i="11" s="1"/>
  <c r="S16" i="9" s="1"/>
  <c r="M8" i="17"/>
  <c r="M7" i="17" s="1"/>
  <c r="M14" i="11"/>
  <c r="M25" i="11" s="1"/>
  <c r="R16" i="9" s="1"/>
  <c r="L8" i="17"/>
  <c r="L14" i="11"/>
  <c r="L25" i="11" s="1"/>
  <c r="Q16" i="9" s="1"/>
  <c r="AK10" i="16"/>
  <c r="AF21" i="17" s="1"/>
  <c r="G14" i="9"/>
  <c r="BF10" i="16"/>
  <c r="BH27" i="2"/>
  <c r="BI27" i="2"/>
  <c r="BI30" i="2"/>
  <c r="BJ31" i="2"/>
  <c r="BI57" i="2"/>
  <c r="BH56" i="2"/>
  <c r="BH42" i="2"/>
  <c r="BG41" i="2"/>
  <c r="BP27" i="2"/>
  <c r="BO27" i="2"/>
  <c r="BJ50" i="2"/>
  <c r="BK51" i="2"/>
  <c r="BH53" i="2"/>
  <c r="BI54" i="2"/>
  <c r="BV27" i="2"/>
  <c r="BH33" i="2"/>
  <c r="BI34" i="2"/>
  <c r="BH59" i="2"/>
  <c r="BI60" i="2"/>
  <c r="BH44" i="2"/>
  <c r="BI45" i="2"/>
  <c r="BG47" i="2"/>
  <c r="BH48" i="2"/>
  <c r="X23" i="3"/>
  <c r="Y23" i="3" s="1"/>
  <c r="K35" i="16"/>
  <c r="F16" i="17" s="1"/>
  <c r="J26" i="16"/>
  <c r="E24" i="17" s="1"/>
  <c r="BZ19" i="10"/>
  <c r="BG11" i="7"/>
  <c r="BG11" i="10"/>
  <c r="AZ11" i="7"/>
  <c r="AJ19" i="10"/>
  <c r="AQ19" i="10"/>
  <c r="AV19" i="10"/>
  <c r="BH19" i="10"/>
  <c r="AI11" i="7"/>
  <c r="J10" i="16"/>
  <c r="E21" i="17" s="1"/>
  <c r="J15" i="2"/>
  <c r="K16" i="2"/>
  <c r="R25" i="2"/>
  <c r="R33" i="2"/>
  <c r="S34" i="2"/>
  <c r="T54" i="2"/>
  <c r="S53" i="2"/>
  <c r="T22" i="16"/>
  <c r="E26" i="17"/>
  <c r="E23" i="17" s="1"/>
  <c r="G25" i="11"/>
  <c r="L16" i="9" s="1"/>
  <c r="I25" i="11"/>
  <c r="N16" i="9" s="1"/>
  <c r="BB14" i="9"/>
  <c r="AP14" i="9"/>
  <c r="F12" i="16"/>
  <c r="E14" i="16"/>
  <c r="E12" i="16"/>
  <c r="K10" i="16"/>
  <c r="F21" i="17" s="1"/>
  <c r="D12" i="16"/>
  <c r="BD10" i="16"/>
  <c r="X30" i="3"/>
  <c r="X44" i="16"/>
  <c r="Y44" i="16"/>
  <c r="Z29" i="3"/>
  <c r="Z44" i="16" s="1"/>
  <c r="Y30" i="3"/>
  <c r="J17" i="3"/>
  <c r="L36" i="16"/>
  <c r="G17" i="17" s="1"/>
  <c r="M21" i="3"/>
  <c r="Y22" i="3"/>
  <c r="X37" i="16"/>
  <c r="AR22" i="16"/>
  <c r="N11" i="17"/>
  <c r="N7" i="17" s="1"/>
  <c r="P11" i="17"/>
  <c r="L11" i="17"/>
  <c r="E11" i="17"/>
  <c r="E25" i="11"/>
  <c r="J16" i="9" s="1"/>
  <c r="AW33" i="7"/>
  <c r="AV14" i="9" s="1"/>
  <c r="AE33" i="7"/>
  <c r="BE33" i="7"/>
  <c r="AH33" i="7"/>
  <c r="AG14" i="9" s="1"/>
  <c r="BB33" i="7"/>
  <c r="BA14" i="9" s="1"/>
  <c r="AG33" i="7"/>
  <c r="AF14" i="9" s="1"/>
  <c r="AH15" i="16"/>
  <c r="AV33" i="7"/>
  <c r="AU14" i="9" s="1"/>
  <c r="AW15" i="16"/>
  <c r="AW22" i="16" s="1"/>
  <c r="AW10" i="16" s="1"/>
  <c r="L21" i="17"/>
  <c r="G21" i="17"/>
  <c r="H21" i="17"/>
  <c r="J50" i="2"/>
  <c r="K51" i="2"/>
  <c r="Y60" i="2"/>
  <c r="X59" i="2"/>
  <c r="Z42" i="2"/>
  <c r="Y41" i="2"/>
  <c r="M42" i="2"/>
  <c r="L41" i="2"/>
  <c r="K59" i="2"/>
  <c r="L60" i="2"/>
  <c r="K65" i="2"/>
  <c r="L66" i="2"/>
  <c r="M47" i="2"/>
  <c r="N48" i="2"/>
  <c r="N47" i="2" s="1"/>
  <c r="L45" i="2"/>
  <c r="K44" i="2"/>
  <c r="O28" i="2"/>
  <c r="N27" i="2"/>
  <c r="J18" i="2"/>
  <c r="K19" i="2"/>
  <c r="AA44" i="2"/>
  <c r="AB45" i="2"/>
  <c r="K13" i="2"/>
  <c r="J12" i="2"/>
  <c r="J37" i="2"/>
  <c r="R42" i="2"/>
  <c r="R41" i="2" s="1"/>
  <c r="AL56" i="2"/>
  <c r="AM57" i="2"/>
  <c r="N57" i="2"/>
  <c r="N56" i="2" s="1"/>
  <c r="M56" i="2"/>
  <c r="T31" i="2"/>
  <c r="S30" i="2"/>
  <c r="L10" i="2"/>
  <c r="K9" i="2"/>
  <c r="K63" i="2"/>
  <c r="J62" i="2"/>
  <c r="K21" i="17"/>
  <c r="I21" i="17"/>
  <c r="J21" i="17"/>
  <c r="AP16" i="9"/>
  <c r="AI16" i="9"/>
  <c r="AH16" i="9"/>
  <c r="AQ16" i="9"/>
  <c r="AW16" i="9"/>
  <c r="G16" i="9" s="1"/>
  <c r="E16" i="9"/>
  <c r="AE32" i="3"/>
  <c r="AD47" i="16"/>
  <c r="M15" i="3"/>
  <c r="L30" i="16"/>
  <c r="G26" i="17" s="1"/>
  <c r="AD30" i="3"/>
  <c r="AE29" i="3"/>
  <c r="AD44" i="16"/>
  <c r="M20" i="3"/>
  <c r="L35" i="16"/>
  <c r="BG20" i="3"/>
  <c r="BF35" i="16"/>
  <c r="W36" i="16"/>
  <c r="R17" i="17" s="1"/>
  <c r="X21" i="3"/>
  <c r="L14" i="3"/>
  <c r="K29" i="16"/>
  <c r="K17" i="3"/>
  <c r="R45" i="2"/>
  <c r="Q44" i="2"/>
  <c r="AE51" i="2"/>
  <c r="AD50" i="2"/>
  <c r="G24" i="17"/>
  <c r="R15" i="2"/>
  <c r="S16" i="2"/>
  <c r="R18" i="2"/>
  <c r="S19" i="2"/>
  <c r="T13" i="2"/>
  <c r="S12" i="2"/>
  <c r="Q9" i="2"/>
  <c r="R10" i="2"/>
  <c r="H71" i="2"/>
  <c r="R56" i="2"/>
  <c r="S57" i="2"/>
  <c r="L53" i="2"/>
  <c r="S48" i="2"/>
  <c r="R47" i="2"/>
  <c r="H72" i="2"/>
  <c r="H24" i="17"/>
  <c r="AK21" i="2"/>
  <c r="AL22" i="2"/>
  <c r="Z21" i="2"/>
  <c r="AA22" i="2"/>
  <c r="Q21" i="2"/>
  <c r="R22" i="2"/>
  <c r="R24" i="2"/>
  <c r="S25" i="2"/>
  <c r="AU15" i="16"/>
  <c r="AA22" i="16"/>
  <c r="AA10" i="16" s="1"/>
  <c r="AX22" i="16"/>
  <c r="AX10" i="16" s="1"/>
  <c r="AF15" i="16"/>
  <c r="AF22" i="16" s="1"/>
  <c r="BF33" i="7"/>
  <c r="BG15" i="16"/>
  <c r="BK15" i="16"/>
  <c r="BK22" i="16" s="1"/>
  <c r="BK10" i="16" s="1"/>
  <c r="AQ15" i="16"/>
  <c r="AP33" i="7"/>
  <c r="AX27" i="2"/>
  <c r="Z9" i="17" l="1"/>
  <c r="Z7" i="17"/>
  <c r="S9" i="17"/>
  <c r="S7" i="17"/>
  <c r="AB9" i="17"/>
  <c r="AB7" i="17" s="1"/>
  <c r="AA9" i="17"/>
  <c r="AA7" i="17"/>
  <c r="R9" i="17"/>
  <c r="R7" i="17"/>
  <c r="P21" i="17"/>
  <c r="C22" i="16"/>
  <c r="C10" i="16" s="1"/>
  <c r="I24" i="3"/>
  <c r="CP24" i="3" s="1"/>
  <c r="CP28" i="9" s="1"/>
  <c r="H24" i="3"/>
  <c r="CD24" i="3" s="1"/>
  <c r="G24" i="3"/>
  <c r="BR24" i="3" s="1"/>
  <c r="F24" i="3"/>
  <c r="E24" i="3"/>
  <c r="D24" i="3"/>
  <c r="D26" i="3" s="1"/>
  <c r="C24" i="3"/>
  <c r="V24" i="3" s="1"/>
  <c r="B24" i="3"/>
  <c r="J24" i="3" s="1"/>
  <c r="AX19" i="10"/>
  <c r="AS19" i="10"/>
  <c r="AU19" i="10"/>
  <c r="AY19" i="10"/>
  <c r="AT19" i="10"/>
  <c r="AV11" i="10"/>
  <c r="AW19" i="10"/>
  <c r="AU11" i="7"/>
  <c r="BW11" i="10"/>
  <c r="CF19" i="10"/>
  <c r="CF20" i="10" s="1"/>
  <c r="CF11" i="7"/>
  <c r="BD11" i="10"/>
  <c r="CF11" i="10"/>
  <c r="AT11" i="10"/>
  <c r="CF8" i="16"/>
  <c r="CF9" i="9"/>
  <c r="BW18" i="10"/>
  <c r="BW20" i="10" s="1"/>
  <c r="BX8" i="16" s="1"/>
  <c r="CG18" i="10"/>
  <c r="CG11" i="10"/>
  <c r="CG10" i="7"/>
  <c r="BU20" i="10"/>
  <c r="BV8" i="16" s="1"/>
  <c r="CI44" i="16"/>
  <c r="CI45" i="16" s="1"/>
  <c r="CJ29" i="3"/>
  <c r="CJ30" i="3" s="1"/>
  <c r="CT29" i="16"/>
  <c r="CU14" i="3"/>
  <c r="Y16" i="3"/>
  <c r="CR8" i="16"/>
  <c r="BH20" i="10"/>
  <c r="BI8" i="16" s="1"/>
  <c r="CW32" i="3"/>
  <c r="CV47" i="16"/>
  <c r="CV22" i="3"/>
  <c r="CU37" i="16"/>
  <c r="CW21" i="3"/>
  <c r="CV36" i="16"/>
  <c r="CU16" i="3"/>
  <c r="CT31" i="16"/>
  <c r="CO41" i="2"/>
  <c r="CP42" i="2"/>
  <c r="CN59" i="2"/>
  <c r="CO60" i="2"/>
  <c r="CM44" i="2"/>
  <c r="CN45" i="2"/>
  <c r="CO53" i="2"/>
  <c r="CP54" i="2"/>
  <c r="CP48" i="2"/>
  <c r="CO47" i="2"/>
  <c r="CO34" i="2"/>
  <c r="CN33" i="2"/>
  <c r="CP51" i="2"/>
  <c r="CO50" i="2"/>
  <c r="CM56" i="2"/>
  <c r="CN57" i="2"/>
  <c r="CO31" i="2"/>
  <c r="CN30" i="2"/>
  <c r="CV29" i="3"/>
  <c r="CV44" i="16" s="1"/>
  <c r="CV45" i="16" s="1"/>
  <c r="CU30" i="3"/>
  <c r="CV20" i="3"/>
  <c r="CV35" i="16" s="1"/>
  <c r="CT11" i="7"/>
  <c r="CS19" i="10"/>
  <c r="CS11" i="10"/>
  <c r="CS18" i="10"/>
  <c r="CT10" i="7"/>
  <c r="CR20" i="10"/>
  <c r="F16" i="9"/>
  <c r="CJ47" i="16"/>
  <c r="CK32" i="3"/>
  <c r="CI16" i="3"/>
  <c r="CH31" i="16"/>
  <c r="CI22" i="3"/>
  <c r="CH37" i="16"/>
  <c r="CJ23" i="3"/>
  <c r="CI38" i="16"/>
  <c r="CA41" i="2"/>
  <c r="CB42" i="2"/>
  <c r="CC57" i="2"/>
  <c r="CB56" i="2"/>
  <c r="CC60" i="2"/>
  <c r="CB59" i="2"/>
  <c r="CC31" i="2"/>
  <c r="CB30" i="2"/>
  <c r="CC34" i="2"/>
  <c r="CB33" i="2"/>
  <c r="CC51" i="2"/>
  <c r="CB50" i="2"/>
  <c r="CC45" i="2"/>
  <c r="CB44" i="2"/>
  <c r="CC54" i="2"/>
  <c r="CB53" i="2"/>
  <c r="CC48" i="2"/>
  <c r="CB47" i="2"/>
  <c r="AX11" i="7"/>
  <c r="C18" i="10"/>
  <c r="BR11" i="10"/>
  <c r="BI19" i="10"/>
  <c r="BI20" i="10" s="1"/>
  <c r="BJ9" i="9" s="1"/>
  <c r="BI11" i="10"/>
  <c r="BC19" i="10"/>
  <c r="BC11" i="7"/>
  <c r="BX18" i="10"/>
  <c r="BX20" i="10" s="1"/>
  <c r="BY9" i="9" s="1"/>
  <c r="BX11" i="10"/>
  <c r="BM20" i="10"/>
  <c r="BN8" i="16" s="1"/>
  <c r="BE19" i="10"/>
  <c r="BE20" i="10" s="1"/>
  <c r="BF8" i="16" s="1"/>
  <c r="BE11" i="10"/>
  <c r="BF11" i="7"/>
  <c r="BF19" i="10"/>
  <c r="BF20" i="10" s="1"/>
  <c r="BG9" i="9" s="1"/>
  <c r="BR18" i="10"/>
  <c r="BR20" i="10" s="1"/>
  <c r="BS9" i="9" s="1"/>
  <c r="BN20" i="10"/>
  <c r="BO8" i="16" s="1"/>
  <c r="BK11" i="7"/>
  <c r="BK19" i="10"/>
  <c r="BK20" i="10" s="1"/>
  <c r="BL8" i="16" s="1"/>
  <c r="F18" i="10"/>
  <c r="CB10" i="7"/>
  <c r="CB18" i="10"/>
  <c r="CB20" i="10" s="1"/>
  <c r="BS10" i="7"/>
  <c r="G9" i="10"/>
  <c r="G11" i="10" s="1"/>
  <c r="H59" i="16" s="1"/>
  <c r="BS18" i="10"/>
  <c r="BS20" i="10" s="1"/>
  <c r="BY10" i="7"/>
  <c r="BY18" i="10"/>
  <c r="BY20" i="10" s="1"/>
  <c r="BV18" i="10"/>
  <c r="BV20" i="10" s="1"/>
  <c r="CA10" i="7"/>
  <c r="CA18" i="10"/>
  <c r="CA20" i="10" s="1"/>
  <c r="BY11" i="10"/>
  <c r="BT10" i="7"/>
  <c r="BT18" i="10"/>
  <c r="BT20" i="10" s="1"/>
  <c r="BV11" i="10"/>
  <c r="BZ10" i="7"/>
  <c r="BZ18" i="10"/>
  <c r="AL10" i="7"/>
  <c r="AL18" i="10"/>
  <c r="AW10" i="7"/>
  <c r="AW11" i="10"/>
  <c r="AW18" i="10"/>
  <c r="AW20" i="10" s="1"/>
  <c r="BL20" i="10"/>
  <c r="BC18" i="10"/>
  <c r="BC10" i="7"/>
  <c r="AQ11" i="7"/>
  <c r="E10" i="10"/>
  <c r="AY11" i="7"/>
  <c r="AG10" i="7"/>
  <c r="AG18" i="10"/>
  <c r="D9" i="10"/>
  <c r="BB19" i="10"/>
  <c r="BB11" i="7"/>
  <c r="BH11" i="7"/>
  <c r="F10" i="10"/>
  <c r="F11" i="10" s="1"/>
  <c r="G59" i="16" s="1"/>
  <c r="BH11" i="10"/>
  <c r="AX10" i="7"/>
  <c r="AX11" i="10"/>
  <c r="AX18" i="10"/>
  <c r="BA11" i="7"/>
  <c r="BD11" i="7"/>
  <c r="BD19" i="10"/>
  <c r="AP10" i="7"/>
  <c r="AP18" i="10"/>
  <c r="BJ19" i="10"/>
  <c r="BJ20" i="10" s="1"/>
  <c r="BK8" i="16" s="1"/>
  <c r="BJ11" i="7"/>
  <c r="BJ11" i="10"/>
  <c r="BA11" i="10"/>
  <c r="BC11" i="10"/>
  <c r="AQ10" i="7"/>
  <c r="AQ18" i="10"/>
  <c r="AQ20" i="10" s="1"/>
  <c r="BD10" i="7"/>
  <c r="BD18" i="10"/>
  <c r="AS10" i="7"/>
  <c r="E9" i="10"/>
  <c r="AS18" i="10"/>
  <c r="AS11" i="10"/>
  <c r="AN10" i="7"/>
  <c r="AN18" i="10"/>
  <c r="AH10" i="7"/>
  <c r="AH18" i="10"/>
  <c r="BP11" i="7"/>
  <c r="BP19" i="10"/>
  <c r="BP20" i="10" s="1"/>
  <c r="BP11" i="10"/>
  <c r="AY10" i="7"/>
  <c r="AY18" i="10"/>
  <c r="AT18" i="10"/>
  <c r="AT10" i="7"/>
  <c r="AM10" i="7"/>
  <c r="AM18" i="10"/>
  <c r="AO18" i="10"/>
  <c r="AO10" i="7"/>
  <c r="BO11" i="7"/>
  <c r="BO11" i="10"/>
  <c r="BO19" i="10"/>
  <c r="BO20" i="10" s="1"/>
  <c r="BA10" i="7"/>
  <c r="BA18" i="10"/>
  <c r="BA20" i="10" s="1"/>
  <c r="AR18" i="10"/>
  <c r="AR10" i="7"/>
  <c r="AJ10" i="7"/>
  <c r="AJ18" i="10"/>
  <c r="AJ20" i="10" s="1"/>
  <c r="AI10" i="7"/>
  <c r="AI18" i="10"/>
  <c r="AI20" i="10" s="1"/>
  <c r="AV10" i="7"/>
  <c r="AV18" i="10"/>
  <c r="AV20" i="10" s="1"/>
  <c r="AZ10" i="7"/>
  <c r="AZ18" i="10"/>
  <c r="AZ20" i="10" s="1"/>
  <c r="BA8" i="16" s="1"/>
  <c r="AY11" i="10"/>
  <c r="AK10" i="7"/>
  <c r="AK18" i="10"/>
  <c r="BB10" i="7"/>
  <c r="BB11" i="10"/>
  <c r="BB18" i="10"/>
  <c r="AU10" i="7"/>
  <c r="AU11" i="10"/>
  <c r="AU18" i="10"/>
  <c r="AU20" i="10" s="1"/>
  <c r="I72" i="2"/>
  <c r="I74" i="2" s="1"/>
  <c r="P11" i="3" s="1"/>
  <c r="P26" i="16" s="1"/>
  <c r="K24" i="17" s="1"/>
  <c r="BR40" i="16"/>
  <c r="BS25" i="3"/>
  <c r="Y40" i="16"/>
  <c r="T19" i="17" s="1"/>
  <c r="AA40" i="16"/>
  <c r="V19" i="17" s="1"/>
  <c r="BG25" i="3"/>
  <c r="BF40" i="16"/>
  <c r="AC40" i="16"/>
  <c r="X19" i="17" s="1"/>
  <c r="AD25" i="3"/>
  <c r="AU25" i="3"/>
  <c r="AT40" i="16"/>
  <c r="V40" i="16"/>
  <c r="Q19" i="17" s="1"/>
  <c r="X40" i="16"/>
  <c r="S19" i="17" s="1"/>
  <c r="W40" i="16"/>
  <c r="R19" i="17" s="1"/>
  <c r="AI25" i="3"/>
  <c r="AH40" i="16"/>
  <c r="AC19" i="17" s="1"/>
  <c r="BR8" i="16"/>
  <c r="BR9" i="9"/>
  <c r="P8" i="17"/>
  <c r="P14" i="11"/>
  <c r="P25" i="11" s="1"/>
  <c r="U16" i="9" s="1"/>
  <c r="L7" i="17"/>
  <c r="O8" i="17"/>
  <c r="O14" i="11"/>
  <c r="O25" i="11" s="1"/>
  <c r="T16" i="9" s="1"/>
  <c r="E7" i="17"/>
  <c r="C11" i="17"/>
  <c r="G15" i="16"/>
  <c r="BD14" i="9"/>
  <c r="Y45" i="16"/>
  <c r="T10" i="16"/>
  <c r="N21" i="17" s="1"/>
  <c r="C21" i="17" s="1"/>
  <c r="X38" i="16"/>
  <c r="BI44" i="2"/>
  <c r="BJ45" i="2"/>
  <c r="BH41" i="2"/>
  <c r="BI42" i="2"/>
  <c r="BJ34" i="2"/>
  <c r="BI33" i="2"/>
  <c r="BJ30" i="2"/>
  <c r="BK31" i="2"/>
  <c r="BI59" i="2"/>
  <c r="BJ60" i="2"/>
  <c r="BK50" i="2"/>
  <c r="BL51" i="2"/>
  <c r="BI56" i="2"/>
  <c r="BJ57" i="2"/>
  <c r="BH47" i="2"/>
  <c r="BI48" i="2"/>
  <c r="BI53" i="2"/>
  <c r="BJ54" i="2"/>
  <c r="J32" i="16"/>
  <c r="G19" i="10"/>
  <c r="AJ11" i="7"/>
  <c r="AH11" i="7"/>
  <c r="AH11" i="10"/>
  <c r="AH19" i="10"/>
  <c r="Y11" i="7"/>
  <c r="Y11" i="10"/>
  <c r="Y19" i="10"/>
  <c r="Y20" i="10" s="1"/>
  <c r="Z8" i="16" s="1"/>
  <c r="AG19" i="10"/>
  <c r="AG11" i="10"/>
  <c r="AG11" i="7"/>
  <c r="AK11" i="7"/>
  <c r="AK11" i="10"/>
  <c r="AK19" i="10"/>
  <c r="Z11" i="7"/>
  <c r="Z19" i="10"/>
  <c r="Z20" i="10" s="1"/>
  <c r="Z11" i="10"/>
  <c r="AO11" i="7"/>
  <c r="AO11" i="10"/>
  <c r="AO19" i="10"/>
  <c r="V11" i="7"/>
  <c r="V19" i="10"/>
  <c r="C11" i="10"/>
  <c r="D59" i="16" s="1"/>
  <c r="V11" i="10"/>
  <c r="AB11" i="7"/>
  <c r="AB11" i="10"/>
  <c r="AB19" i="10"/>
  <c r="AB20" i="10" s="1"/>
  <c r="AC8" i="16" s="1"/>
  <c r="W11" i="7"/>
  <c r="W11" i="10"/>
  <c r="W19" i="10"/>
  <c r="W20" i="10" s="1"/>
  <c r="AL19" i="10"/>
  <c r="AL11" i="7"/>
  <c r="AL11" i="10"/>
  <c r="AD11" i="7"/>
  <c r="AD11" i="10"/>
  <c r="AD19" i="10"/>
  <c r="AD20" i="10" s="1"/>
  <c r="AE9" i="9" s="1"/>
  <c r="AA11" i="7"/>
  <c r="AA19" i="10"/>
  <c r="AA20" i="10" s="1"/>
  <c r="AB8" i="16" s="1"/>
  <c r="AA11" i="10"/>
  <c r="AF11" i="7"/>
  <c r="AF19" i="10"/>
  <c r="AF20" i="10" s="1"/>
  <c r="AG9" i="9" s="1"/>
  <c r="AF11" i="10"/>
  <c r="AJ11" i="10"/>
  <c r="AR19" i="10"/>
  <c r="AR11" i="10"/>
  <c r="AR11" i="7"/>
  <c r="AE11" i="7"/>
  <c r="AE19" i="10"/>
  <c r="AE20" i="10" s="1"/>
  <c r="AE11" i="10"/>
  <c r="AC11" i="7"/>
  <c r="AC19" i="10"/>
  <c r="AC20" i="10" s="1"/>
  <c r="AD9" i="9" s="1"/>
  <c r="AC11" i="10"/>
  <c r="AP11" i="7"/>
  <c r="AP11" i="10"/>
  <c r="AP19" i="10"/>
  <c r="AQ11" i="10"/>
  <c r="AN19" i="10"/>
  <c r="AN11" i="7"/>
  <c r="AN11" i="10"/>
  <c r="AM11" i="7"/>
  <c r="AM19" i="10"/>
  <c r="AM11" i="10"/>
  <c r="X11" i="7"/>
  <c r="X19" i="10"/>
  <c r="X20" i="10" s="1"/>
  <c r="Y9" i="9" s="1"/>
  <c r="X11" i="10"/>
  <c r="M36" i="16"/>
  <c r="H17" i="17" s="1"/>
  <c r="N21" i="3"/>
  <c r="O21" i="3" s="1"/>
  <c r="L16" i="2"/>
  <c r="K15" i="2"/>
  <c r="T53" i="2"/>
  <c r="U54" i="2"/>
  <c r="S33" i="2"/>
  <c r="T34" i="2"/>
  <c r="J68" i="2"/>
  <c r="J36" i="2"/>
  <c r="BH9" i="9"/>
  <c r="K32" i="16"/>
  <c r="S41" i="2"/>
  <c r="AH22" i="16"/>
  <c r="AU22" i="16"/>
  <c r="AF10" i="16"/>
  <c r="AR10" i="16"/>
  <c r="AA29" i="3"/>
  <c r="Z30" i="3"/>
  <c r="X45" i="16"/>
  <c r="Y37" i="16"/>
  <c r="Z22" i="3"/>
  <c r="Z23" i="3"/>
  <c r="Y38" i="16"/>
  <c r="AD14" i="9"/>
  <c r="AT33" i="7"/>
  <c r="BJ33" i="7"/>
  <c r="BI14" i="9" s="1"/>
  <c r="F14" i="9" s="1"/>
  <c r="L13" i="2"/>
  <c r="L37" i="2" s="1"/>
  <c r="K12" i="2"/>
  <c r="L9" i="2"/>
  <c r="M10" i="2"/>
  <c r="AC45" i="2"/>
  <c r="AB44" i="2"/>
  <c r="AA42" i="2"/>
  <c r="Z41" i="2"/>
  <c r="K50" i="2"/>
  <c r="L51" i="2"/>
  <c r="K69" i="2"/>
  <c r="L44" i="2"/>
  <c r="M45" i="2"/>
  <c r="K18" i="2"/>
  <c r="L19" i="2"/>
  <c r="U31" i="2"/>
  <c r="T30" i="2"/>
  <c r="M66" i="2"/>
  <c r="L65" i="2"/>
  <c r="K62" i="2"/>
  <c r="O37" i="2"/>
  <c r="O27" i="2"/>
  <c r="O36" i="2" s="1"/>
  <c r="P28" i="2"/>
  <c r="L59" i="2"/>
  <c r="M60" i="2"/>
  <c r="Z60" i="2"/>
  <c r="Y59" i="2"/>
  <c r="AM56" i="2"/>
  <c r="AN57" i="2"/>
  <c r="K37" i="2"/>
  <c r="N42" i="2"/>
  <c r="N41" i="2" s="1"/>
  <c r="M41" i="2"/>
  <c r="D16" i="9"/>
  <c r="C16" i="9"/>
  <c r="AE47" i="16"/>
  <c r="AF32" i="3"/>
  <c r="N15" i="3"/>
  <c r="M30" i="16"/>
  <c r="H26" i="17" s="1"/>
  <c r="Z45" i="16"/>
  <c r="AD45" i="16"/>
  <c r="AE30" i="3"/>
  <c r="AF29" i="3"/>
  <c r="AE44" i="16"/>
  <c r="AE45" i="16" s="1"/>
  <c r="F25" i="17"/>
  <c r="G16" i="17"/>
  <c r="X36" i="16"/>
  <c r="S17" i="17" s="1"/>
  <c r="Y21" i="3"/>
  <c r="Z16" i="3"/>
  <c r="Y31" i="16"/>
  <c r="BG35" i="16"/>
  <c r="BH20" i="3"/>
  <c r="M14" i="3"/>
  <c r="L29" i="16"/>
  <c r="L17" i="3"/>
  <c r="M35" i="16"/>
  <c r="N20" i="3"/>
  <c r="R44" i="2"/>
  <c r="S45" i="2"/>
  <c r="T42" i="2"/>
  <c r="AE50" i="2"/>
  <c r="AF51" i="2"/>
  <c r="S15" i="2"/>
  <c r="T16" i="2"/>
  <c r="S18" i="2"/>
  <c r="T19" i="2"/>
  <c r="T12" i="2"/>
  <c r="U13" i="2"/>
  <c r="R9" i="2"/>
  <c r="S10" i="2"/>
  <c r="H74" i="2"/>
  <c r="O11" i="3" s="1"/>
  <c r="S56" i="2"/>
  <c r="T57" i="2"/>
  <c r="N54" i="2"/>
  <c r="M53" i="2"/>
  <c r="T48" i="2"/>
  <c r="S47" i="2"/>
  <c r="AL21" i="2"/>
  <c r="AM22" i="2"/>
  <c r="AA21" i="2"/>
  <c r="AB22" i="2"/>
  <c r="S22" i="2"/>
  <c r="R21" i="2"/>
  <c r="S24" i="2"/>
  <c r="T25" i="2"/>
  <c r="AY15" i="16"/>
  <c r="AY22" i="16" s="1"/>
  <c r="AY10" i="16" s="1"/>
  <c r="AJ15" i="16"/>
  <c r="AJ22" i="16" s="1"/>
  <c r="AJ10" i="16" s="1"/>
  <c r="AE21" i="17" s="1"/>
  <c r="BE14" i="9"/>
  <c r="BG22" i="16"/>
  <c r="G22" i="16" s="1"/>
  <c r="AN15" i="16"/>
  <c r="AO14" i="9"/>
  <c r="AQ10" i="16"/>
  <c r="AA33" i="7"/>
  <c r="B37" i="7" s="1"/>
  <c r="AB15" i="16"/>
  <c r="D15" i="16" s="1"/>
  <c r="AY27" i="2"/>
  <c r="F22" i="16" l="1"/>
  <c r="CQ24" i="3"/>
  <c r="CQ28" i="9" s="1"/>
  <c r="W24" i="3"/>
  <c r="V28" i="9"/>
  <c r="BS24" i="3"/>
  <c r="BS28" i="9" s="1"/>
  <c r="BR28" i="9"/>
  <c r="K24" i="3"/>
  <c r="K28" i="9" s="1"/>
  <c r="J28" i="9"/>
  <c r="CE24" i="3"/>
  <c r="CE28" i="9" s="1"/>
  <c r="CD28" i="9"/>
  <c r="AH24" i="3"/>
  <c r="AH26" i="3" s="1"/>
  <c r="J39" i="16"/>
  <c r="E18" i="17" s="1"/>
  <c r="CK29" i="3"/>
  <c r="CJ44" i="16"/>
  <c r="CJ45" i="16" s="1"/>
  <c r="AL21" i="17"/>
  <c r="AX20" i="10"/>
  <c r="AY9" i="9" s="1"/>
  <c r="AT20" i="10"/>
  <c r="AU8" i="16" s="1"/>
  <c r="AY20" i="10"/>
  <c r="AZ8" i="16" s="1"/>
  <c r="H26" i="3"/>
  <c r="E11" i="7"/>
  <c r="CG9" i="9"/>
  <c r="CG8" i="16"/>
  <c r="CG19" i="10"/>
  <c r="CG20" i="10" s="1"/>
  <c r="CG11" i="7"/>
  <c r="B11" i="7"/>
  <c r="B9" i="7" s="1"/>
  <c r="F10" i="7"/>
  <c r="CH10" i="7"/>
  <c r="CH18" i="10"/>
  <c r="BX9" i="9"/>
  <c r="BV9" i="9"/>
  <c r="BI9" i="9"/>
  <c r="CU29" i="16"/>
  <c r="CV14" i="3"/>
  <c r="CS20" i="10"/>
  <c r="CT8" i="16" s="1"/>
  <c r="I26" i="3"/>
  <c r="CS8" i="16"/>
  <c r="CS9" i="9"/>
  <c r="G26" i="3"/>
  <c r="CX32" i="3"/>
  <c r="CW47" i="16"/>
  <c r="CW22" i="3"/>
  <c r="CV37" i="16"/>
  <c r="CX21" i="3"/>
  <c r="CW36" i="16"/>
  <c r="CV16" i="3"/>
  <c r="CU31" i="16"/>
  <c r="CP50" i="2"/>
  <c r="CQ51" i="2"/>
  <c r="CQ42" i="2"/>
  <c r="CP41" i="2"/>
  <c r="CP31" i="2"/>
  <c r="CO30" i="2"/>
  <c r="CQ54" i="2"/>
  <c r="CP53" i="2"/>
  <c r="CO45" i="2"/>
  <c r="CN44" i="2"/>
  <c r="CO57" i="2"/>
  <c r="CN56" i="2"/>
  <c r="CP34" i="2"/>
  <c r="CO33" i="2"/>
  <c r="CP60" i="2"/>
  <c r="CO59" i="2"/>
  <c r="CQ48" i="2"/>
  <c r="CP47" i="2"/>
  <c r="CW20" i="3"/>
  <c r="CW35" i="16" s="1"/>
  <c r="CW29" i="3"/>
  <c r="CW44" i="16" s="1"/>
  <c r="CW45" i="16" s="1"/>
  <c r="CV30" i="3"/>
  <c r="CT18" i="10"/>
  <c r="CT11" i="10"/>
  <c r="CU10" i="7"/>
  <c r="CU11" i="7"/>
  <c r="CT19" i="10"/>
  <c r="BF24" i="3"/>
  <c r="BF28" i="9" s="1"/>
  <c r="F26" i="3"/>
  <c r="AT24" i="3"/>
  <c r="AT28" i="9" s="1"/>
  <c r="E26" i="3"/>
  <c r="CK30" i="3"/>
  <c r="CK44" i="16"/>
  <c r="CK45" i="16" s="1"/>
  <c r="CL29" i="3"/>
  <c r="CJ22" i="3"/>
  <c r="CI37" i="16"/>
  <c r="CJ38" i="16"/>
  <c r="CK23" i="3"/>
  <c r="CJ16" i="3"/>
  <c r="CI31" i="16"/>
  <c r="CK47" i="16"/>
  <c r="CL32" i="3"/>
  <c r="CD48" i="2"/>
  <c r="CC47" i="2"/>
  <c r="CD31" i="2"/>
  <c r="CC30" i="2"/>
  <c r="CD54" i="2"/>
  <c r="CC53" i="2"/>
  <c r="CD51" i="2"/>
  <c r="CC50" i="2"/>
  <c r="CD60" i="2"/>
  <c r="CC59" i="2"/>
  <c r="CD45" i="2"/>
  <c r="CC44" i="2"/>
  <c r="CD34" i="2"/>
  <c r="CC33" i="2"/>
  <c r="CD57" i="2"/>
  <c r="CC56" i="2"/>
  <c r="CC42" i="2"/>
  <c r="CB41" i="2"/>
  <c r="BS8" i="16"/>
  <c r="BC20" i="10"/>
  <c r="BD8" i="16" s="1"/>
  <c r="E19" i="10"/>
  <c r="AO20" i="10"/>
  <c r="AP8" i="16" s="1"/>
  <c r="BN9" i="9"/>
  <c r="BG8" i="16"/>
  <c r="E11" i="10"/>
  <c r="F59" i="16" s="1"/>
  <c r="BB20" i="10"/>
  <c r="BC8" i="16" s="1"/>
  <c r="BY8" i="16"/>
  <c r="BA9" i="9"/>
  <c r="BL9" i="9"/>
  <c r="AL20" i="10"/>
  <c r="AM8" i="16" s="1"/>
  <c r="G18" i="10"/>
  <c r="G20" i="10" s="1"/>
  <c r="G23" i="10" s="1"/>
  <c r="BJ8" i="16"/>
  <c r="AH20" i="10"/>
  <c r="AI9" i="9" s="1"/>
  <c r="D11" i="7"/>
  <c r="BO9" i="9"/>
  <c r="BZ20" i="10"/>
  <c r="AK20" i="10"/>
  <c r="AL9" i="9" s="1"/>
  <c r="BD20" i="10"/>
  <c r="BE9" i="9" s="1"/>
  <c r="AM20" i="10"/>
  <c r="AN8" i="16" s="1"/>
  <c r="CC9" i="9"/>
  <c r="CC8" i="16"/>
  <c r="CB9" i="9"/>
  <c r="CB8" i="16"/>
  <c r="BW9" i="9"/>
  <c r="BW8" i="16"/>
  <c r="BT8" i="16"/>
  <c r="BT9" i="9"/>
  <c r="BZ8" i="16"/>
  <c r="BZ9" i="9"/>
  <c r="BU9" i="9"/>
  <c r="BU8" i="16"/>
  <c r="AR20" i="10"/>
  <c r="AS8" i="16" s="1"/>
  <c r="AW8" i="16"/>
  <c r="AW9" i="9"/>
  <c r="AR9" i="9"/>
  <c r="AR8" i="16"/>
  <c r="AV9" i="9"/>
  <c r="AV8" i="16"/>
  <c r="AK8" i="16"/>
  <c r="AK9" i="9"/>
  <c r="BM9" i="9"/>
  <c r="BM8" i="16"/>
  <c r="D18" i="10"/>
  <c r="C10" i="7"/>
  <c r="C11" i="7"/>
  <c r="BK9" i="9"/>
  <c r="AX8" i="16"/>
  <c r="AX9" i="9"/>
  <c r="AZ9" i="9"/>
  <c r="AP20" i="10"/>
  <c r="AQ9" i="9" s="1"/>
  <c r="D11" i="10"/>
  <c r="E59" i="16" s="1"/>
  <c r="BQ9" i="9"/>
  <c r="BQ8" i="16"/>
  <c r="AS20" i="10"/>
  <c r="E18" i="10"/>
  <c r="AN20" i="10"/>
  <c r="AO9" i="9" s="1"/>
  <c r="AU9" i="9"/>
  <c r="E9" i="7"/>
  <c r="F19" i="10"/>
  <c r="F20" i="10" s="1"/>
  <c r="F23" i="10" s="1"/>
  <c r="AJ8" i="16"/>
  <c r="AJ9" i="9"/>
  <c r="D10" i="7"/>
  <c r="BB8" i="16"/>
  <c r="BB9" i="9"/>
  <c r="BP9" i="9"/>
  <c r="BP8" i="16"/>
  <c r="AU40" i="16"/>
  <c r="AV25" i="3"/>
  <c r="BH25" i="3"/>
  <c r="BG40" i="16"/>
  <c r="BT25" i="3"/>
  <c r="BS40" i="16"/>
  <c r="AE25" i="3"/>
  <c r="AD40" i="16"/>
  <c r="Y19" i="17" s="1"/>
  <c r="AJ25" i="3"/>
  <c r="AI40" i="16"/>
  <c r="AD19" i="17" s="1"/>
  <c r="O9" i="17"/>
  <c r="O7" i="17" s="1"/>
  <c r="P9" i="17"/>
  <c r="P7" i="17" s="1"/>
  <c r="BF9" i="9"/>
  <c r="AB9" i="9"/>
  <c r="Z9" i="9"/>
  <c r="B16" i="9"/>
  <c r="C8" i="17"/>
  <c r="E37" i="7"/>
  <c r="BG10" i="16"/>
  <c r="G10" i="16"/>
  <c r="BJ42" i="2"/>
  <c r="BI41" i="2"/>
  <c r="BI47" i="2"/>
  <c r="BJ48" i="2"/>
  <c r="BL31" i="2"/>
  <c r="BK30" i="2"/>
  <c r="BK60" i="2"/>
  <c r="BJ59" i="2"/>
  <c r="BJ44" i="2"/>
  <c r="BK45" i="2"/>
  <c r="BJ56" i="2"/>
  <c r="BK57" i="2"/>
  <c r="BK54" i="2"/>
  <c r="BJ53" i="2"/>
  <c r="BJ33" i="2"/>
  <c r="BK34" i="2"/>
  <c r="BM51" i="2"/>
  <c r="BL50" i="2"/>
  <c r="N36" i="16"/>
  <c r="I17" i="17" s="1"/>
  <c r="AG8" i="16"/>
  <c r="AC9" i="9"/>
  <c r="AE8" i="16"/>
  <c r="AD8" i="16"/>
  <c r="Y8" i="16"/>
  <c r="AA8" i="16"/>
  <c r="AA9" i="9"/>
  <c r="D19" i="10"/>
  <c r="AG20" i="10"/>
  <c r="AF8" i="16"/>
  <c r="AF9" i="9"/>
  <c r="X8" i="16"/>
  <c r="X9" i="9"/>
  <c r="V20" i="10"/>
  <c r="C19" i="10"/>
  <c r="C20" i="10" s="1"/>
  <c r="C23" i="10" s="1"/>
  <c r="AS14" i="9"/>
  <c r="AH10" i="16"/>
  <c r="O36" i="16"/>
  <c r="J17" i="17" s="1"/>
  <c r="P21" i="3"/>
  <c r="Q21" i="3" s="1"/>
  <c r="K68" i="2"/>
  <c r="M16" i="2"/>
  <c r="L15" i="2"/>
  <c r="J72" i="2"/>
  <c r="U34" i="2"/>
  <c r="T33" i="2"/>
  <c r="U53" i="2"/>
  <c r="V54" i="2"/>
  <c r="P39" i="7"/>
  <c r="J71" i="2"/>
  <c r="K36" i="2"/>
  <c r="F15" i="16"/>
  <c r="AU10" i="16"/>
  <c r="F10" i="16"/>
  <c r="E15" i="16"/>
  <c r="AA30" i="3"/>
  <c r="AB29" i="3"/>
  <c r="AA44" i="16"/>
  <c r="Z38" i="16"/>
  <c r="AA23" i="3"/>
  <c r="Z37" i="16"/>
  <c r="AA22" i="3"/>
  <c r="AM33" i="7"/>
  <c r="AL14" i="9" s="1"/>
  <c r="AX33" i="7"/>
  <c r="AW14" i="9" s="1"/>
  <c r="E14" i="9" s="1"/>
  <c r="AI33" i="7"/>
  <c r="AO57" i="2"/>
  <c r="AN56" i="2"/>
  <c r="M65" i="2"/>
  <c r="N66" i="2"/>
  <c r="L50" i="2"/>
  <c r="M51" i="2"/>
  <c r="M9" i="2"/>
  <c r="N10" i="2"/>
  <c r="M19" i="2"/>
  <c r="L18" i="2"/>
  <c r="AB42" i="2"/>
  <c r="AA41" i="2"/>
  <c r="M59" i="2"/>
  <c r="N60" i="2"/>
  <c r="L69" i="2"/>
  <c r="U39" i="7"/>
  <c r="V31" i="2"/>
  <c r="U30" i="2"/>
  <c r="Z59" i="2"/>
  <c r="AA60" i="2"/>
  <c r="L62" i="2"/>
  <c r="M63" i="2"/>
  <c r="N45" i="2"/>
  <c r="N44" i="2" s="1"/>
  <c r="M44" i="2"/>
  <c r="M13" i="2"/>
  <c r="M12" i="2" s="1"/>
  <c r="L12" i="2"/>
  <c r="L36" i="2" s="1"/>
  <c r="R39" i="7" s="1"/>
  <c r="P27" i="2"/>
  <c r="P36" i="2" s="1"/>
  <c r="V39" i="7" s="1"/>
  <c r="Q28" i="2"/>
  <c r="P37" i="2"/>
  <c r="AC44" i="2"/>
  <c r="AD45" i="2"/>
  <c r="AG32" i="3"/>
  <c r="AF47" i="16"/>
  <c r="N30" i="16"/>
  <c r="I26" i="17" s="1"/>
  <c r="O15" i="3"/>
  <c r="G25" i="17"/>
  <c r="G23" i="17" s="1"/>
  <c r="L32" i="16"/>
  <c r="Z31" i="16"/>
  <c r="AA16" i="3"/>
  <c r="Z21" i="3"/>
  <c r="Y36" i="16"/>
  <c r="T17" i="17" s="1"/>
  <c r="F23" i="17"/>
  <c r="AG29" i="3"/>
  <c r="AF30" i="3"/>
  <c r="AF44" i="16"/>
  <c r="AF45" i="16" s="1"/>
  <c r="O20" i="3"/>
  <c r="N35" i="16"/>
  <c r="M29" i="16"/>
  <c r="N14" i="3"/>
  <c r="M17" i="3"/>
  <c r="H16" i="17"/>
  <c r="AT36" i="16"/>
  <c r="AU21" i="3"/>
  <c r="BI20" i="3"/>
  <c r="BH35" i="16"/>
  <c r="T45" i="2"/>
  <c r="S44" i="2"/>
  <c r="T41" i="2"/>
  <c r="U42" i="2"/>
  <c r="AF50" i="2"/>
  <c r="AG51" i="2"/>
  <c r="T15" i="2"/>
  <c r="U16" i="2"/>
  <c r="U19" i="2"/>
  <c r="T18" i="2"/>
  <c r="U12" i="2"/>
  <c r="V13" i="2"/>
  <c r="T10" i="2"/>
  <c r="S9" i="2"/>
  <c r="O26" i="16"/>
  <c r="U57" i="2"/>
  <c r="T56" i="2"/>
  <c r="N53" i="2"/>
  <c r="U48" i="2"/>
  <c r="T47" i="2"/>
  <c r="AM21" i="2"/>
  <c r="AN22" i="2"/>
  <c r="AB21" i="2"/>
  <c r="AC22" i="2"/>
  <c r="S21" i="2"/>
  <c r="T22" i="2"/>
  <c r="U25" i="2"/>
  <c r="T24" i="2"/>
  <c r="AN22" i="16"/>
  <c r="I10" i="16" s="1"/>
  <c r="AB22" i="16"/>
  <c r="Z14" i="9"/>
  <c r="C14" i="9" s="1"/>
  <c r="AZ27" i="2"/>
  <c r="K39" i="16" l="1"/>
  <c r="AB10" i="16"/>
  <c r="D22" i="16"/>
  <c r="AC21" i="17"/>
  <c r="AB21" i="17"/>
  <c r="E22" i="16"/>
  <c r="E10" i="16" s="1"/>
  <c r="L24" i="3"/>
  <c r="L28" i="9" s="1"/>
  <c r="AY8" i="16"/>
  <c r="AI24" i="3"/>
  <c r="AI39" i="16" s="1"/>
  <c r="AD18" i="17" s="1"/>
  <c r="AH39" i="16"/>
  <c r="AC18" i="17" s="1"/>
  <c r="AH28" i="9"/>
  <c r="X24" i="3"/>
  <c r="W28" i="9"/>
  <c r="E20" i="10"/>
  <c r="E23" i="10" s="1"/>
  <c r="CH9" i="9"/>
  <c r="CH8" i="16"/>
  <c r="CH19" i="10"/>
  <c r="CH20" i="10" s="1"/>
  <c r="CI8" i="16" s="1"/>
  <c r="CH11" i="7"/>
  <c r="CH11" i="10"/>
  <c r="CI10" i="7"/>
  <c r="CI18" i="10"/>
  <c r="CT9" i="9"/>
  <c r="CV29" i="16"/>
  <c r="CW14" i="3"/>
  <c r="CP39" i="16"/>
  <c r="AP9" i="9"/>
  <c r="BR39" i="16"/>
  <c r="BR41" i="16" s="1"/>
  <c r="BR26" i="3"/>
  <c r="CY32" i="3"/>
  <c r="CX47" i="16"/>
  <c r="CX22" i="3"/>
  <c r="CW37" i="16"/>
  <c r="CY21" i="3"/>
  <c r="CX36" i="16"/>
  <c r="CW16" i="3"/>
  <c r="CV31" i="16"/>
  <c r="CP57" i="2"/>
  <c r="CO56" i="2"/>
  <c r="CR42" i="2"/>
  <c r="CQ41" i="2"/>
  <c r="CQ34" i="2"/>
  <c r="CP33" i="2"/>
  <c r="CR54" i="2"/>
  <c r="CQ53" i="2"/>
  <c r="CQ50" i="2"/>
  <c r="CR51" i="2"/>
  <c r="CR48" i="2"/>
  <c r="CQ47" i="2"/>
  <c r="CP45" i="2"/>
  <c r="CO44" i="2"/>
  <c r="CQ31" i="2"/>
  <c r="CP30" i="2"/>
  <c r="CQ60" i="2"/>
  <c r="CP59" i="2"/>
  <c r="CX20" i="3"/>
  <c r="CX35" i="16" s="1"/>
  <c r="CW30" i="3"/>
  <c r="CX29" i="3"/>
  <c r="CX44" i="16" s="1"/>
  <c r="CX45" i="16" s="1"/>
  <c r="CU19" i="10"/>
  <c r="CV11" i="7"/>
  <c r="CU11" i="10"/>
  <c r="CU18" i="10"/>
  <c r="CV10" i="7"/>
  <c r="CT20" i="10"/>
  <c r="AU24" i="3"/>
  <c r="AU28" i="9" s="1"/>
  <c r="AT39" i="16"/>
  <c r="AT26" i="3"/>
  <c r="BG24" i="3"/>
  <c r="BG28" i="9" s="1"/>
  <c r="BF26" i="3"/>
  <c r="D9" i="7"/>
  <c r="CK16" i="3"/>
  <c r="CJ31" i="16"/>
  <c r="CK38" i="16"/>
  <c r="CL23" i="3"/>
  <c r="CK22" i="3"/>
  <c r="CJ37" i="16"/>
  <c r="CM32" i="3"/>
  <c r="CL47" i="16"/>
  <c r="CL30" i="3"/>
  <c r="CL44" i="16"/>
  <c r="CM29" i="3"/>
  <c r="CD56" i="2"/>
  <c r="CE57" i="2"/>
  <c r="CD30" i="2"/>
  <c r="CE31" i="2"/>
  <c r="CE34" i="2"/>
  <c r="CD33" i="2"/>
  <c r="CE60" i="2"/>
  <c r="CD59" i="2"/>
  <c r="CE54" i="2"/>
  <c r="CD53" i="2"/>
  <c r="CE45" i="2"/>
  <c r="CD44" i="2"/>
  <c r="CD42" i="2"/>
  <c r="CC41" i="2"/>
  <c r="CD50" i="2"/>
  <c r="CE51" i="2"/>
  <c r="CD47" i="2"/>
  <c r="CE48" i="2"/>
  <c r="BC9" i="9"/>
  <c r="BD9" i="9"/>
  <c r="AM9" i="9"/>
  <c r="D20" i="10"/>
  <c r="D23" i="10" s="1"/>
  <c r="AQ8" i="16"/>
  <c r="AN9" i="9"/>
  <c r="AO8" i="16"/>
  <c r="AI8" i="16"/>
  <c r="AL8" i="16"/>
  <c r="CA8" i="16"/>
  <c r="H8" i="16" s="1"/>
  <c r="H61" i="16" s="1"/>
  <c r="CA9" i="9"/>
  <c r="G9" i="9" s="1"/>
  <c r="AS9" i="9"/>
  <c r="BE8" i="16"/>
  <c r="G8" i="16"/>
  <c r="G61" i="16" s="1"/>
  <c r="C9" i="7"/>
  <c r="F9" i="9"/>
  <c r="AT8" i="16"/>
  <c r="AT9" i="9"/>
  <c r="F18" i="17"/>
  <c r="BU25" i="3"/>
  <c r="BT40" i="16"/>
  <c r="AF25" i="3"/>
  <c r="AE40" i="16"/>
  <c r="Z19" i="17" s="1"/>
  <c r="BI25" i="3"/>
  <c r="BH40" i="16"/>
  <c r="AK25" i="3"/>
  <c r="AJ40" i="16"/>
  <c r="AE19" i="17" s="1"/>
  <c r="AV40" i="16"/>
  <c r="AW25" i="3"/>
  <c r="C9" i="17"/>
  <c r="C7" i="17" s="1"/>
  <c r="K71" i="2"/>
  <c r="AN10" i="16"/>
  <c r="P36" i="16"/>
  <c r="K17" i="17" s="1"/>
  <c r="BM50" i="2"/>
  <c r="BN51" i="2"/>
  <c r="BK53" i="2"/>
  <c r="BL54" i="2"/>
  <c r="BK44" i="2"/>
  <c r="BL45" i="2"/>
  <c r="BK59" i="2"/>
  <c r="BL60" i="2"/>
  <c r="BM31" i="2"/>
  <c r="BL30" i="2"/>
  <c r="BL34" i="2"/>
  <c r="BK33" i="2"/>
  <c r="BL57" i="2"/>
  <c r="BK56" i="2"/>
  <c r="BJ47" i="2"/>
  <c r="BK48" i="2"/>
  <c r="BK42" i="2"/>
  <c r="BJ41" i="2"/>
  <c r="W8" i="16"/>
  <c r="D8" i="16" s="1"/>
  <c r="D61" i="16" s="1"/>
  <c r="W9" i="9"/>
  <c r="C9" i="9" s="1"/>
  <c r="AH8" i="16"/>
  <c r="AH9" i="9"/>
  <c r="D37" i="7"/>
  <c r="AH14" i="9"/>
  <c r="D14" i="9" s="1"/>
  <c r="C37" i="7"/>
  <c r="Q36" i="16"/>
  <c r="L17" i="17" s="1"/>
  <c r="R21" i="3"/>
  <c r="R36" i="16" s="1"/>
  <c r="M17" i="17" s="1"/>
  <c r="L68" i="2"/>
  <c r="L71" i="2" s="1"/>
  <c r="J74" i="2"/>
  <c r="Q11" i="3" s="1"/>
  <c r="M15" i="2"/>
  <c r="N16" i="2"/>
  <c r="N15" i="2" s="1"/>
  <c r="U33" i="2"/>
  <c r="V34" i="2"/>
  <c r="W54" i="2"/>
  <c r="V53" i="2"/>
  <c r="M37" i="2"/>
  <c r="Q39" i="7"/>
  <c r="K72" i="2"/>
  <c r="AA45" i="16"/>
  <c r="AB44" i="16"/>
  <c r="AB45" i="16" s="1"/>
  <c r="AB30" i="3"/>
  <c r="AA37" i="16"/>
  <c r="AB22" i="3"/>
  <c r="AB23" i="3"/>
  <c r="AA38" i="16"/>
  <c r="AO56" i="2"/>
  <c r="AP57" i="2"/>
  <c r="Q27" i="2"/>
  <c r="Q36" i="2" s="1"/>
  <c r="R28" i="2"/>
  <c r="Q37" i="2"/>
  <c r="M62" i="2"/>
  <c r="N63" i="2"/>
  <c r="N19" i="2"/>
  <c r="N18" i="2" s="1"/>
  <c r="M18" i="2"/>
  <c r="M36" i="2" s="1"/>
  <c r="S39" i="7" s="1"/>
  <c r="AE45" i="2"/>
  <c r="AD44" i="2"/>
  <c r="AA59" i="2"/>
  <c r="AB60" i="2"/>
  <c r="N9" i="2"/>
  <c r="V30" i="2"/>
  <c r="W31" i="2"/>
  <c r="AC42" i="2"/>
  <c r="AB41" i="2"/>
  <c r="N51" i="2"/>
  <c r="M50" i="2"/>
  <c r="M69" i="2"/>
  <c r="M75" i="2" s="1"/>
  <c r="N65" i="2"/>
  <c r="O66" i="2"/>
  <c r="N59" i="2"/>
  <c r="O60" i="2"/>
  <c r="O59" i="2" s="1"/>
  <c r="AG47" i="16"/>
  <c r="D47" i="16" s="1"/>
  <c r="AH32" i="3"/>
  <c r="AU23" i="3"/>
  <c r="AT38" i="16"/>
  <c r="P15" i="3"/>
  <c r="O30" i="16"/>
  <c r="J26" i="17" s="1"/>
  <c r="H25" i="17"/>
  <c r="H23" i="17" s="1"/>
  <c r="M32" i="16"/>
  <c r="AB16" i="3"/>
  <c r="AA31" i="16"/>
  <c r="I16" i="17"/>
  <c r="P20" i="3"/>
  <c r="O35" i="16"/>
  <c r="AG44" i="16"/>
  <c r="AG45" i="16" s="1"/>
  <c r="AG30" i="3"/>
  <c r="AV21" i="3"/>
  <c r="AU36" i="16"/>
  <c r="N29" i="16"/>
  <c r="N32" i="16" s="1"/>
  <c r="O14" i="3"/>
  <c r="N17" i="3"/>
  <c r="BI35" i="16"/>
  <c r="BJ20" i="3"/>
  <c r="Z36" i="16"/>
  <c r="U17" i="17" s="1"/>
  <c r="AA21" i="3"/>
  <c r="U45" i="2"/>
  <c r="T44" i="2"/>
  <c r="V42" i="2"/>
  <c r="V41" i="2" s="1"/>
  <c r="U41" i="2"/>
  <c r="AH51" i="2"/>
  <c r="AG50" i="2"/>
  <c r="V16" i="2"/>
  <c r="U15" i="2"/>
  <c r="U18" i="2"/>
  <c r="V19" i="2"/>
  <c r="V12" i="2"/>
  <c r="W13" i="2"/>
  <c r="T9" i="2"/>
  <c r="U10" i="2"/>
  <c r="J24" i="17"/>
  <c r="V57" i="2"/>
  <c r="U56" i="2"/>
  <c r="V48" i="2"/>
  <c r="U47" i="2"/>
  <c r="AO22" i="2"/>
  <c r="AN21" i="2"/>
  <c r="AC21" i="2"/>
  <c r="AD22" i="2"/>
  <c r="U22" i="2"/>
  <c r="T21" i="2"/>
  <c r="V25" i="2"/>
  <c r="U24" i="2"/>
  <c r="BA27" i="2"/>
  <c r="L39" i="16" l="1"/>
  <c r="M24" i="3"/>
  <c r="M28" i="9" s="1"/>
  <c r="AI21" i="17"/>
  <c r="AH21" i="17"/>
  <c r="W21" i="17"/>
  <c r="V21" i="17"/>
  <c r="AJ24" i="3"/>
  <c r="AK24" i="3" s="1"/>
  <c r="AL24" i="3" s="1"/>
  <c r="AI28" i="9"/>
  <c r="Y24" i="3"/>
  <c r="X28" i="9"/>
  <c r="M68" i="2"/>
  <c r="M71" i="2" s="1"/>
  <c r="CI9" i="9"/>
  <c r="CI19" i="10"/>
  <c r="CI20" i="10" s="1"/>
  <c r="CI11" i="7"/>
  <c r="CI11" i="10"/>
  <c r="CJ10" i="7"/>
  <c r="CJ18" i="10"/>
  <c r="CW29" i="16"/>
  <c r="CX14" i="3"/>
  <c r="CQ39" i="16"/>
  <c r="CR24" i="3"/>
  <c r="CR28" i="9" s="1"/>
  <c r="CU20" i="10"/>
  <c r="CV8" i="16" s="1"/>
  <c r="CU9" i="9"/>
  <c r="CU8" i="16"/>
  <c r="CZ32" i="3"/>
  <c r="CY47" i="16"/>
  <c r="CY22" i="3"/>
  <c r="CX37" i="16"/>
  <c r="CZ21" i="3"/>
  <c r="CY36" i="16"/>
  <c r="CX16" i="3"/>
  <c r="CW31" i="16"/>
  <c r="CR53" i="2"/>
  <c r="CS54" i="2"/>
  <c r="CR60" i="2"/>
  <c r="CQ59" i="2"/>
  <c r="CP44" i="2"/>
  <c r="CQ45" i="2"/>
  <c r="CR41" i="2"/>
  <c r="CS42" i="2"/>
  <c r="CR31" i="2"/>
  <c r="CQ30" i="2"/>
  <c r="CR47" i="2"/>
  <c r="CS48" i="2"/>
  <c r="CR34" i="2"/>
  <c r="CQ33" i="2"/>
  <c r="CS51" i="2"/>
  <c r="CR50" i="2"/>
  <c r="CP56" i="2"/>
  <c r="CQ57" i="2"/>
  <c r="CX30" i="3"/>
  <c r="CY29" i="3"/>
  <c r="CY44" i="16" s="1"/>
  <c r="CY45" i="16" s="1"/>
  <c r="CY20" i="3"/>
  <c r="CY35" i="16" s="1"/>
  <c r="CW10" i="7"/>
  <c r="CV11" i="10"/>
  <c r="CV18" i="10"/>
  <c r="CV19" i="10"/>
  <c r="CW11" i="7"/>
  <c r="CL45" i="16"/>
  <c r="AV24" i="3"/>
  <c r="AV28" i="9" s="1"/>
  <c r="AU39" i="16"/>
  <c r="E9" i="9"/>
  <c r="CM30" i="3"/>
  <c r="CM44" i="16"/>
  <c r="CM45" i="16" s="1"/>
  <c r="CN29" i="3"/>
  <c r="CL16" i="3"/>
  <c r="CK31" i="16"/>
  <c r="CL22" i="3"/>
  <c r="CK37" i="16"/>
  <c r="CN32" i="3"/>
  <c r="CM47" i="16"/>
  <c r="CM23" i="3"/>
  <c r="CL38" i="16"/>
  <c r="CF57" i="2"/>
  <c r="CE56" i="2"/>
  <c r="CF48" i="2"/>
  <c r="CE47" i="2"/>
  <c r="CF51" i="2"/>
  <c r="CE50" i="2"/>
  <c r="CF34" i="2"/>
  <c r="CE33" i="2"/>
  <c r="CF54" i="2"/>
  <c r="CE53" i="2"/>
  <c r="CF31" i="2"/>
  <c r="CE30" i="2"/>
  <c r="CF45" i="2"/>
  <c r="CE44" i="2"/>
  <c r="CE42" i="2"/>
  <c r="CD41" i="2"/>
  <c r="CF60" i="2"/>
  <c r="CE59" i="2"/>
  <c r="E8" i="16"/>
  <c r="E61" i="16" s="1"/>
  <c r="D9" i="9"/>
  <c r="F8" i="16"/>
  <c r="F61" i="16" s="1"/>
  <c r="K74" i="2"/>
  <c r="R11" i="3" s="1"/>
  <c r="R26" i="16" s="1"/>
  <c r="M24" i="17" s="1"/>
  <c r="G18" i="17"/>
  <c r="N24" i="3"/>
  <c r="N28" i="9" s="1"/>
  <c r="M39" i="16"/>
  <c r="BJ25" i="3"/>
  <c r="BI40" i="16"/>
  <c r="AG25" i="3"/>
  <c r="AF40" i="16"/>
  <c r="AA19" i="17" s="1"/>
  <c r="AW40" i="16"/>
  <c r="AX25" i="3"/>
  <c r="AL25" i="3"/>
  <c r="AK40" i="16"/>
  <c r="AF19" i="17" s="1"/>
  <c r="BV25" i="3"/>
  <c r="BU40" i="16"/>
  <c r="L72" i="2"/>
  <c r="L74" i="2" s="1"/>
  <c r="S11" i="3" s="1"/>
  <c r="S26" i="16" s="1"/>
  <c r="BM57" i="2"/>
  <c r="BL56" i="2"/>
  <c r="BM30" i="2"/>
  <c r="BN31" i="2"/>
  <c r="BL44" i="2"/>
  <c r="BM45" i="2"/>
  <c r="BL33" i="2"/>
  <c r="BM34" i="2"/>
  <c r="BK47" i="2"/>
  <c r="BL48" i="2"/>
  <c r="BL59" i="2"/>
  <c r="BM60" i="2"/>
  <c r="BL53" i="2"/>
  <c r="BM54" i="2"/>
  <c r="BN50" i="2"/>
  <c r="BO51" i="2"/>
  <c r="BL42" i="2"/>
  <c r="BK41" i="2"/>
  <c r="S21" i="3"/>
  <c r="S36" i="16" s="1"/>
  <c r="N17" i="17" s="1"/>
  <c r="Q26" i="16"/>
  <c r="L24" i="17" s="1"/>
  <c r="N37" i="2"/>
  <c r="N36" i="2"/>
  <c r="T39" i="7" s="1"/>
  <c r="W53" i="2"/>
  <c r="X54" i="2"/>
  <c r="W34" i="2"/>
  <c r="V33" i="2"/>
  <c r="D44" i="16"/>
  <c r="AB31" i="16"/>
  <c r="AC16" i="3"/>
  <c r="AC23" i="3"/>
  <c r="AB38" i="16"/>
  <c r="AC22" i="3"/>
  <c r="AB37" i="16"/>
  <c r="N62" i="2"/>
  <c r="O63" i="2"/>
  <c r="X31" i="2"/>
  <c r="W30" i="2"/>
  <c r="M72" i="2"/>
  <c r="AE44" i="2"/>
  <c r="AF45" i="2"/>
  <c r="AC60" i="2"/>
  <c r="AB59" i="2"/>
  <c r="R27" i="2"/>
  <c r="R36" i="2" s="1"/>
  <c r="S28" i="2"/>
  <c r="R37" i="2"/>
  <c r="O65" i="2"/>
  <c r="AC41" i="2"/>
  <c r="AD42" i="2"/>
  <c r="W39" i="7"/>
  <c r="N50" i="2"/>
  <c r="N69" i="2"/>
  <c r="AQ57" i="2"/>
  <c r="AP56" i="2"/>
  <c r="AH47" i="16"/>
  <c r="AI32" i="3"/>
  <c r="AV23" i="3"/>
  <c r="AU38" i="16"/>
  <c r="Q15" i="3"/>
  <c r="P30" i="16"/>
  <c r="K26" i="17" s="1"/>
  <c r="AU20" i="3"/>
  <c r="AT35" i="16"/>
  <c r="Q20" i="3"/>
  <c r="P35" i="16"/>
  <c r="AH44" i="16"/>
  <c r="AI29" i="3"/>
  <c r="AH30" i="3"/>
  <c r="AW21" i="3"/>
  <c r="AV36" i="16"/>
  <c r="P14" i="3"/>
  <c r="O29" i="16"/>
  <c r="O17" i="3"/>
  <c r="I25" i="17"/>
  <c r="AT37" i="16"/>
  <c r="AU22" i="3"/>
  <c r="AS38" i="7"/>
  <c r="J16" i="17"/>
  <c r="AB21" i="3"/>
  <c r="AA36" i="16"/>
  <c r="V17" i="17" s="1"/>
  <c r="BK20" i="3"/>
  <c r="BJ35" i="16"/>
  <c r="U44" i="2"/>
  <c r="V45" i="2"/>
  <c r="V44" i="2" s="1"/>
  <c r="AI51" i="2"/>
  <c r="AH50" i="2"/>
  <c r="W16" i="2"/>
  <c r="V15" i="2"/>
  <c r="W19" i="2"/>
  <c r="V18" i="2"/>
  <c r="W12" i="2"/>
  <c r="X13" i="2"/>
  <c r="V10" i="2"/>
  <c r="U9" i="2"/>
  <c r="W57" i="2"/>
  <c r="V56" i="2"/>
  <c r="W48" i="2"/>
  <c r="V47" i="2"/>
  <c r="AP22" i="2"/>
  <c r="AO21" i="2"/>
  <c r="AE22" i="2"/>
  <c r="AD21" i="2"/>
  <c r="V22" i="2"/>
  <c r="V21" i="2" s="1"/>
  <c r="U21" i="2"/>
  <c r="W25" i="2"/>
  <c r="V24" i="2"/>
  <c r="BB27" i="2"/>
  <c r="AJ39" i="16" l="1"/>
  <c r="AE18" i="17" s="1"/>
  <c r="AJ28" i="9"/>
  <c r="AM24" i="3"/>
  <c r="AL28" i="9"/>
  <c r="Z24" i="3"/>
  <c r="Y28" i="9"/>
  <c r="AK39" i="16"/>
  <c r="AF18" i="17" s="1"/>
  <c r="AK28" i="9"/>
  <c r="AL39" i="16"/>
  <c r="AG18" i="17" s="1"/>
  <c r="N68" i="2"/>
  <c r="N71" i="2" s="1"/>
  <c r="N75" i="2"/>
  <c r="CJ9" i="9"/>
  <c r="CJ8" i="16"/>
  <c r="CJ19" i="10"/>
  <c r="CJ20" i="10" s="1"/>
  <c r="CK8" i="16" s="1"/>
  <c r="CJ11" i="7"/>
  <c r="CJ11" i="10"/>
  <c r="CK10" i="7"/>
  <c r="CK18" i="10"/>
  <c r="CX29" i="16"/>
  <c r="CY14" i="3"/>
  <c r="CV20" i="10"/>
  <c r="CW8" i="16" s="1"/>
  <c r="CR39" i="16"/>
  <c r="CS24" i="3"/>
  <c r="CS28" i="9" s="1"/>
  <c r="CV9" i="9"/>
  <c r="DA32" i="3"/>
  <c r="DA47" i="16" s="1"/>
  <c r="CZ47" i="16"/>
  <c r="CZ22" i="3"/>
  <c r="CY37" i="16"/>
  <c r="DA21" i="3"/>
  <c r="DA36" i="16" s="1"/>
  <c r="CZ36" i="16"/>
  <c r="CY16" i="3"/>
  <c r="CX31" i="16"/>
  <c r="CR57" i="2"/>
  <c r="CQ56" i="2"/>
  <c r="CR33" i="2"/>
  <c r="CS34" i="2"/>
  <c r="CT42" i="2"/>
  <c r="CS41" i="2"/>
  <c r="CR59" i="2"/>
  <c r="CS60" i="2"/>
  <c r="CT54" i="2"/>
  <c r="CS53" i="2"/>
  <c r="CS47" i="2"/>
  <c r="CT48" i="2"/>
  <c r="CT51" i="2"/>
  <c r="CS50" i="2"/>
  <c r="CR30" i="2"/>
  <c r="CS31" i="2"/>
  <c r="CR45" i="2"/>
  <c r="CQ44" i="2"/>
  <c r="CZ20" i="3"/>
  <c r="CZ35" i="16" s="1"/>
  <c r="CY30" i="3"/>
  <c r="CZ29" i="3"/>
  <c r="CZ44" i="16" s="1"/>
  <c r="CZ45" i="16" s="1"/>
  <c r="CW18" i="10"/>
  <c r="CX10" i="7"/>
  <c r="CW11" i="10"/>
  <c r="CX11" i="7"/>
  <c r="CW19" i="10"/>
  <c r="AW24" i="3"/>
  <c r="AW28" i="9" s="1"/>
  <c r="AV39" i="16"/>
  <c r="AU26" i="3"/>
  <c r="AT38" i="7" s="1"/>
  <c r="CO29" i="3"/>
  <c r="CN44" i="16"/>
  <c r="CN45" i="16" s="1"/>
  <c r="CN30" i="3"/>
  <c r="CL37" i="16"/>
  <c r="CM22" i="3"/>
  <c r="CO32" i="3"/>
  <c r="CO47" i="16" s="1"/>
  <c r="CN47" i="16"/>
  <c r="CM16" i="3"/>
  <c r="CL31" i="16"/>
  <c r="CN23" i="3"/>
  <c r="CM38" i="16"/>
  <c r="CG48" i="2"/>
  <c r="CF47" i="2"/>
  <c r="CF42" i="2"/>
  <c r="CE41" i="2"/>
  <c r="CG45" i="2"/>
  <c r="CF44" i="2"/>
  <c r="CG31" i="2"/>
  <c r="CF30" i="2"/>
  <c r="CG57" i="2"/>
  <c r="CF56" i="2"/>
  <c r="CG34" i="2"/>
  <c r="CF33" i="2"/>
  <c r="CG54" i="2"/>
  <c r="CF53" i="2"/>
  <c r="CG51" i="2"/>
  <c r="CF50" i="2"/>
  <c r="CG60" i="2"/>
  <c r="CF59" i="2"/>
  <c r="AT41" i="16"/>
  <c r="O24" i="3"/>
  <c r="N39" i="16"/>
  <c r="H18" i="17"/>
  <c r="AG40" i="16"/>
  <c r="AB19" i="17" s="1"/>
  <c r="AM25" i="3"/>
  <c r="AL40" i="16"/>
  <c r="AG19" i="17" s="1"/>
  <c r="AX40" i="16"/>
  <c r="AY25" i="3"/>
  <c r="BK25" i="3"/>
  <c r="BJ40" i="16"/>
  <c r="BW25" i="3"/>
  <c r="BV40" i="16"/>
  <c r="T21" i="3"/>
  <c r="BP51" i="2"/>
  <c r="BO50" i="2"/>
  <c r="BN60" i="2"/>
  <c r="BM59" i="2"/>
  <c r="BM44" i="2"/>
  <c r="BN45" i="2"/>
  <c r="BN30" i="2"/>
  <c r="BO31" i="2"/>
  <c r="BL47" i="2"/>
  <c r="BM48" i="2"/>
  <c r="BM56" i="2"/>
  <c r="BN57" i="2"/>
  <c r="BM33" i="2"/>
  <c r="BN34" i="2"/>
  <c r="BL41" i="2"/>
  <c r="BM42" i="2"/>
  <c r="BM53" i="2"/>
  <c r="BN54" i="2"/>
  <c r="W33" i="2"/>
  <c r="X34" i="2"/>
  <c r="Y54" i="2"/>
  <c r="X53" i="2"/>
  <c r="AH45" i="16"/>
  <c r="AD22" i="3"/>
  <c r="AC37" i="16"/>
  <c r="AC38" i="16"/>
  <c r="AD23" i="3"/>
  <c r="AD16" i="3"/>
  <c r="AC31" i="16"/>
  <c r="N24" i="17"/>
  <c r="AB36" i="16"/>
  <c r="W17" i="17" s="1"/>
  <c r="AC21" i="3"/>
  <c r="AQ56" i="2"/>
  <c r="AR57" i="2"/>
  <c r="X30" i="2"/>
  <c r="Y31" i="2"/>
  <c r="P65" i="2"/>
  <c r="Q66" i="2"/>
  <c r="AG45" i="2"/>
  <c r="AF44" i="2"/>
  <c r="O62" i="2"/>
  <c r="P63" i="2"/>
  <c r="S27" i="2"/>
  <c r="S36" i="2" s="1"/>
  <c r="T28" i="2"/>
  <c r="S37" i="2"/>
  <c r="M74" i="2"/>
  <c r="T11" i="3" s="1"/>
  <c r="T26" i="16" s="1"/>
  <c r="O24" i="17" s="1"/>
  <c r="AD41" i="2"/>
  <c r="AE42" i="2"/>
  <c r="AD60" i="2"/>
  <c r="AC59" i="2"/>
  <c r="P51" i="2"/>
  <c r="O69" i="2"/>
  <c r="O75" i="2" s="1"/>
  <c r="O50" i="2"/>
  <c r="X39" i="7"/>
  <c r="AI47" i="16"/>
  <c r="AJ32" i="3"/>
  <c r="AV38" i="16"/>
  <c r="AW23" i="3"/>
  <c r="Q30" i="16"/>
  <c r="L26" i="17" s="1"/>
  <c r="R15" i="3"/>
  <c r="AV20" i="3"/>
  <c r="AU35" i="16"/>
  <c r="J25" i="17"/>
  <c r="J23" i="17" s="1"/>
  <c r="O32" i="16"/>
  <c r="Q14" i="3"/>
  <c r="P29" i="16"/>
  <c r="P32" i="16" s="1"/>
  <c r="P17" i="3"/>
  <c r="AU37" i="16"/>
  <c r="AV22" i="3"/>
  <c r="BK35" i="16"/>
  <c r="BL20" i="3"/>
  <c r="I23" i="17"/>
  <c r="K16" i="17"/>
  <c r="AI30" i="3"/>
  <c r="AI44" i="16"/>
  <c r="AJ29" i="3"/>
  <c r="AW36" i="16"/>
  <c r="AX21" i="3"/>
  <c r="Q35" i="16"/>
  <c r="R20" i="3"/>
  <c r="AJ51" i="2"/>
  <c r="AI50" i="2"/>
  <c r="W15" i="2"/>
  <c r="X16" i="2"/>
  <c r="W18" i="2"/>
  <c r="X12" i="2"/>
  <c r="Y13" i="2"/>
  <c r="W10" i="2"/>
  <c r="V9" i="2"/>
  <c r="W56" i="2"/>
  <c r="X57" i="2"/>
  <c r="W47" i="2"/>
  <c r="X48" i="2"/>
  <c r="AQ22" i="2"/>
  <c r="AP21" i="2"/>
  <c r="AF22" i="2"/>
  <c r="AE21" i="2"/>
  <c r="X25" i="2"/>
  <c r="W24" i="2"/>
  <c r="P24" i="3" l="1"/>
  <c r="O28" i="9"/>
  <c r="AA24" i="3"/>
  <c r="Z28" i="9"/>
  <c r="AN24" i="3"/>
  <c r="AM28" i="9"/>
  <c r="AM39" i="16"/>
  <c r="AH18" i="17" s="1"/>
  <c r="N72" i="2"/>
  <c r="N74" i="2" s="1"/>
  <c r="U11" i="3" s="1"/>
  <c r="B11" i="3" s="1"/>
  <c r="CK9" i="9"/>
  <c r="CK19" i="10"/>
  <c r="CK20" i="10" s="1"/>
  <c r="CK11" i="7"/>
  <c r="CL11" i="10"/>
  <c r="CK11" i="10"/>
  <c r="CL18" i="10"/>
  <c r="CL10" i="7"/>
  <c r="CW9" i="9"/>
  <c r="CY29" i="16"/>
  <c r="CZ14" i="3"/>
  <c r="CS39" i="16"/>
  <c r="CT24" i="3"/>
  <c r="CT28" i="9" s="1"/>
  <c r="DA22" i="3"/>
  <c r="DA37" i="16" s="1"/>
  <c r="CZ37" i="16"/>
  <c r="CZ16" i="3"/>
  <c r="CY31" i="16"/>
  <c r="I47" i="16"/>
  <c r="CS45" i="2"/>
  <c r="CR44" i="2"/>
  <c r="CT50" i="2"/>
  <c r="CT31" i="2"/>
  <c r="CS30" i="2"/>
  <c r="CT53" i="2"/>
  <c r="CT41" i="2"/>
  <c r="CS33" i="2"/>
  <c r="CT34" i="2"/>
  <c r="CS59" i="2"/>
  <c r="CT60" i="2"/>
  <c r="CS57" i="2"/>
  <c r="CR56" i="2"/>
  <c r="CT47" i="2"/>
  <c r="CZ30" i="3"/>
  <c r="DA29" i="3"/>
  <c r="DA20" i="3"/>
  <c r="CW20" i="10"/>
  <c r="CX19" i="10"/>
  <c r="CX18" i="10"/>
  <c r="CX11" i="10"/>
  <c r="AW39" i="16"/>
  <c r="AX24" i="3"/>
  <c r="AX28" i="9" s="1"/>
  <c r="CE21" i="3"/>
  <c r="CD36" i="16"/>
  <c r="CN22" i="3"/>
  <c r="CM37" i="16"/>
  <c r="CO23" i="3"/>
  <c r="CO38" i="16" s="1"/>
  <c r="CN38" i="16"/>
  <c r="CO30" i="3"/>
  <c r="CO44" i="16"/>
  <c r="CM31" i="16"/>
  <c r="CN16" i="3"/>
  <c r="CG33" i="2"/>
  <c r="CH34" i="2"/>
  <c r="CH33" i="2" s="1"/>
  <c r="CG53" i="2"/>
  <c r="CH54" i="2"/>
  <c r="CH53" i="2" s="1"/>
  <c r="CG42" i="2"/>
  <c r="CF41" i="2"/>
  <c r="CG59" i="2"/>
  <c r="CH60" i="2"/>
  <c r="CH59" i="2" s="1"/>
  <c r="CG56" i="2"/>
  <c r="CH57" i="2"/>
  <c r="CH56" i="2" s="1"/>
  <c r="CG47" i="2"/>
  <c r="CH48" i="2"/>
  <c r="CH47" i="2" s="1"/>
  <c r="CG50" i="2"/>
  <c r="CH51" i="2"/>
  <c r="CH50" i="2" s="1"/>
  <c r="CG30" i="2"/>
  <c r="CH31" i="2"/>
  <c r="CH30" i="2" s="1"/>
  <c r="CG44" i="2"/>
  <c r="CH45" i="2"/>
  <c r="CH44" i="2" s="1"/>
  <c r="AU41" i="16"/>
  <c r="AV26" i="3"/>
  <c r="AU38" i="7" s="1"/>
  <c r="O39" i="16"/>
  <c r="I18" i="17"/>
  <c r="BX25" i="3"/>
  <c r="BW40" i="16"/>
  <c r="BL25" i="3"/>
  <c r="BK40" i="16"/>
  <c r="AN25" i="3"/>
  <c r="AM40" i="16"/>
  <c r="AH19" i="17" s="1"/>
  <c r="AY40" i="16"/>
  <c r="AZ25" i="3"/>
  <c r="D40" i="16"/>
  <c r="T36" i="16"/>
  <c r="O17" i="17" s="1"/>
  <c r="U21" i="3"/>
  <c r="U36" i="16" s="1"/>
  <c r="P17" i="17" s="1"/>
  <c r="BM20" i="3"/>
  <c r="BL35" i="16"/>
  <c r="BM41" i="2"/>
  <c r="BN42" i="2"/>
  <c r="BN33" i="2"/>
  <c r="BO34" i="2"/>
  <c r="BM47" i="2"/>
  <c r="BN48" i="2"/>
  <c r="BN44" i="2"/>
  <c r="BO45" i="2"/>
  <c r="BO54" i="2"/>
  <c r="BN53" i="2"/>
  <c r="BN56" i="2"/>
  <c r="BO57" i="2"/>
  <c r="BO30" i="2"/>
  <c r="BP31" i="2"/>
  <c r="BO60" i="2"/>
  <c r="BN59" i="2"/>
  <c r="BQ51" i="2"/>
  <c r="BP50" i="2"/>
  <c r="Z54" i="2"/>
  <c r="Y53" i="2"/>
  <c r="O68" i="2"/>
  <c r="O72" i="2" s="1"/>
  <c r="Y34" i="2"/>
  <c r="X33" i="2"/>
  <c r="AD37" i="16"/>
  <c r="AE22" i="3"/>
  <c r="AD31" i="16"/>
  <c r="AE16" i="3"/>
  <c r="AD38" i="16"/>
  <c r="AE23" i="3"/>
  <c r="AD21" i="3"/>
  <c r="AC36" i="16"/>
  <c r="X17" i="17" s="1"/>
  <c r="Z31" i="2"/>
  <c r="Y30" i="2"/>
  <c r="R66" i="2"/>
  <c r="Q65" i="2"/>
  <c r="P50" i="2"/>
  <c r="Q51" i="2"/>
  <c r="P69" i="2"/>
  <c r="P75" i="2" s="1"/>
  <c r="AE60" i="2"/>
  <c r="AD59" i="2"/>
  <c r="Q63" i="2"/>
  <c r="P62" i="2"/>
  <c r="AG44" i="2"/>
  <c r="AH45" i="2"/>
  <c r="AS57" i="2"/>
  <c r="AR56" i="2"/>
  <c r="U28" i="2"/>
  <c r="T27" i="2"/>
  <c r="T36" i="2" s="1"/>
  <c r="T37" i="2"/>
  <c r="Y39" i="7"/>
  <c r="AE41" i="2"/>
  <c r="AF42" i="2"/>
  <c r="AK32" i="3"/>
  <c r="AJ47" i="16"/>
  <c r="AX23" i="3"/>
  <c r="AW38" i="16"/>
  <c r="S15" i="3"/>
  <c r="R30" i="16"/>
  <c r="M26" i="17" s="1"/>
  <c r="AW20" i="3"/>
  <c r="AV35" i="16"/>
  <c r="L16" i="17"/>
  <c r="AK29" i="3"/>
  <c r="AJ44" i="16"/>
  <c r="AJ30" i="3"/>
  <c r="AI45" i="16"/>
  <c r="AX36" i="16"/>
  <c r="AY21" i="3"/>
  <c r="AV37" i="16"/>
  <c r="AW22" i="3"/>
  <c r="K25" i="17"/>
  <c r="K23" i="17" s="1"/>
  <c r="S20" i="3"/>
  <c r="R35" i="16"/>
  <c r="R14" i="3"/>
  <c r="Q29" i="16"/>
  <c r="Q17" i="3"/>
  <c r="AK51" i="2"/>
  <c r="AJ50" i="2"/>
  <c r="Y16" i="2"/>
  <c r="X15" i="2"/>
  <c r="X18" i="2"/>
  <c r="Y19" i="2"/>
  <c r="Y12" i="2"/>
  <c r="W9" i="2"/>
  <c r="X10" i="2"/>
  <c r="Y57" i="2"/>
  <c r="X56" i="2"/>
  <c r="Y48" i="2"/>
  <c r="X47" i="2"/>
  <c r="AR22" i="2"/>
  <c r="AQ21" i="2"/>
  <c r="AF21" i="2"/>
  <c r="AG22" i="2"/>
  <c r="AG21" i="2" s="1"/>
  <c r="Y25" i="2"/>
  <c r="X24" i="2"/>
  <c r="C17" i="17" l="1"/>
  <c r="AN28" i="9"/>
  <c r="AN39" i="16"/>
  <c r="AI18" i="17" s="1"/>
  <c r="AO24" i="3"/>
  <c r="AB24" i="3"/>
  <c r="AA28" i="9"/>
  <c r="Q24" i="3"/>
  <c r="P28" i="9"/>
  <c r="CL9" i="9"/>
  <c r="CL8" i="16"/>
  <c r="CY19" i="10"/>
  <c r="CY11" i="7"/>
  <c r="CM11" i="10"/>
  <c r="CL19" i="10"/>
  <c r="CL20" i="10" s="1"/>
  <c r="CL11" i="7"/>
  <c r="CY10" i="7"/>
  <c r="CM18" i="10"/>
  <c r="CM10" i="7"/>
  <c r="CZ29" i="16"/>
  <c r="DA14" i="3"/>
  <c r="DA29" i="16" s="1"/>
  <c r="CX20" i="10"/>
  <c r="CY9" i="9" s="1"/>
  <c r="CU24" i="3"/>
  <c r="CU28" i="9" s="1"/>
  <c r="CT39" i="16"/>
  <c r="CX8" i="16"/>
  <c r="CX9" i="9"/>
  <c r="DA30" i="3"/>
  <c r="DA44" i="16"/>
  <c r="DA45" i="16" s="1"/>
  <c r="DA35" i="16"/>
  <c r="DA16" i="3"/>
  <c r="DA31" i="16" s="1"/>
  <c r="CZ31" i="16"/>
  <c r="CT30" i="2"/>
  <c r="CT57" i="2"/>
  <c r="CS56" i="2"/>
  <c r="CT59" i="2"/>
  <c r="CT33" i="2"/>
  <c r="CT45" i="2"/>
  <c r="CS44" i="2"/>
  <c r="CY11" i="10"/>
  <c r="CY18" i="10"/>
  <c r="I38" i="16"/>
  <c r="CO45" i="16"/>
  <c r="I44" i="16"/>
  <c r="I45" i="16" s="1"/>
  <c r="AY24" i="3"/>
  <c r="AY28" i="9" s="1"/>
  <c r="AX39" i="16"/>
  <c r="CF21" i="3"/>
  <c r="CE36" i="16"/>
  <c r="CO16" i="3"/>
  <c r="CO31" i="16" s="1"/>
  <c r="CN31" i="16"/>
  <c r="CN37" i="16"/>
  <c r="CO22" i="3"/>
  <c r="CO37" i="16" s="1"/>
  <c r="CG41" i="2"/>
  <c r="CH42" i="2"/>
  <c r="AW26" i="3"/>
  <c r="AV38" i="7" s="1"/>
  <c r="O71" i="2"/>
  <c r="O74" i="2" s="1"/>
  <c r="V11" i="3" s="1"/>
  <c r="AV41" i="16"/>
  <c r="J18" i="17"/>
  <c r="P39" i="16"/>
  <c r="AO25" i="3"/>
  <c r="AN40" i="16"/>
  <c r="AI19" i="17" s="1"/>
  <c r="BM25" i="3"/>
  <c r="BL40" i="16"/>
  <c r="AZ40" i="16"/>
  <c r="BA25" i="3"/>
  <c r="BY25" i="3"/>
  <c r="BX40" i="16"/>
  <c r="BN20" i="3"/>
  <c r="BM35" i="16"/>
  <c r="C36" i="16"/>
  <c r="BO33" i="2"/>
  <c r="BP34" i="2"/>
  <c r="BN41" i="2"/>
  <c r="BO42" i="2"/>
  <c r="BO53" i="2"/>
  <c r="BP54" i="2"/>
  <c r="BO44" i="2"/>
  <c r="BP45" i="2"/>
  <c r="BO59" i="2"/>
  <c r="BP60" i="2"/>
  <c r="BQ50" i="2"/>
  <c r="BR51" i="2"/>
  <c r="BP30" i="2"/>
  <c r="BQ31" i="2"/>
  <c r="BO56" i="2"/>
  <c r="BP57" i="2"/>
  <c r="BN47" i="2"/>
  <c r="BO48" i="2"/>
  <c r="U26" i="16"/>
  <c r="P24" i="17" s="1"/>
  <c r="C24" i="17" s="1"/>
  <c r="Y33" i="2"/>
  <c r="Z34" i="2"/>
  <c r="Z53" i="2"/>
  <c r="AA54" i="2"/>
  <c r="AJ45" i="16"/>
  <c r="AE38" i="16"/>
  <c r="AF23" i="3"/>
  <c r="AF16" i="3"/>
  <c r="AE31" i="16"/>
  <c r="AE37" i="16"/>
  <c r="AF22" i="3"/>
  <c r="AE21" i="3"/>
  <c r="AD36" i="16"/>
  <c r="Y17" i="17" s="1"/>
  <c r="AI45" i="2"/>
  <c r="AH44" i="2"/>
  <c r="AG42" i="2"/>
  <c r="AF41" i="2"/>
  <c r="V28" i="2"/>
  <c r="U27" i="2"/>
  <c r="U36" i="2" s="1"/>
  <c r="U37" i="2"/>
  <c r="P68" i="2"/>
  <c r="AS56" i="2"/>
  <c r="AT57" i="2"/>
  <c r="Q62" i="2"/>
  <c r="R63" i="2"/>
  <c r="S66" i="2"/>
  <c r="R65" i="2"/>
  <c r="AF60" i="2"/>
  <c r="AE59" i="2"/>
  <c r="R51" i="2"/>
  <c r="Q50" i="2"/>
  <c r="Q69" i="2"/>
  <c r="Q75" i="2" s="1"/>
  <c r="AA31" i="2"/>
  <c r="Z30" i="2"/>
  <c r="AL32" i="3"/>
  <c r="AK47" i="16"/>
  <c r="AX38" i="16"/>
  <c r="AY23" i="3"/>
  <c r="S30" i="16"/>
  <c r="N26" i="17" s="1"/>
  <c r="T15" i="3"/>
  <c r="AX20" i="3"/>
  <c r="AW35" i="16"/>
  <c r="L25" i="17"/>
  <c r="L23" i="17" s="1"/>
  <c r="Q32" i="16"/>
  <c r="AX22" i="3"/>
  <c r="AW37" i="16"/>
  <c r="S14" i="3"/>
  <c r="R29" i="16"/>
  <c r="R32" i="16" s="1"/>
  <c r="R17" i="3"/>
  <c r="AY36" i="16"/>
  <c r="AZ21" i="3"/>
  <c r="M16" i="17"/>
  <c r="S35" i="16"/>
  <c r="T20" i="3"/>
  <c r="AK30" i="3"/>
  <c r="AL29" i="3"/>
  <c r="AK44" i="16"/>
  <c r="AL51" i="2"/>
  <c r="AK50" i="2"/>
  <c r="Z16" i="2"/>
  <c r="Y15" i="2"/>
  <c r="Z19" i="2"/>
  <c r="Y18" i="2"/>
  <c r="AA13" i="2"/>
  <c r="Z12" i="2"/>
  <c r="Y10" i="2"/>
  <c r="X9" i="2"/>
  <c r="Y56" i="2"/>
  <c r="Z57" i="2"/>
  <c r="Y47" i="2"/>
  <c r="Z48" i="2"/>
  <c r="AS22" i="2"/>
  <c r="AR21" i="2"/>
  <c r="Z25" i="2"/>
  <c r="Y24" i="2"/>
  <c r="AC24" i="3" l="1"/>
  <c r="AB28" i="9"/>
  <c r="R24" i="3"/>
  <c r="Q28" i="9"/>
  <c r="AO28" i="9"/>
  <c r="AP24" i="3"/>
  <c r="AO39" i="16"/>
  <c r="AJ18" i="17" s="1"/>
  <c r="CM9" i="9"/>
  <c r="CM8" i="16"/>
  <c r="CM19" i="10"/>
  <c r="CM20" i="10" s="1"/>
  <c r="CM11" i="7"/>
  <c r="CN11" i="10"/>
  <c r="CZ11" i="7"/>
  <c r="G11" i="7" s="1"/>
  <c r="CZ19" i="10"/>
  <c r="I19" i="10" s="1"/>
  <c r="I10" i="10"/>
  <c r="CN10" i="7"/>
  <c r="CN18" i="10"/>
  <c r="H9" i="10"/>
  <c r="CZ10" i="7"/>
  <c r="G10" i="7" s="1"/>
  <c r="CZ11" i="10"/>
  <c r="CZ18" i="10"/>
  <c r="I18" i="10" s="1"/>
  <c r="I9" i="10"/>
  <c r="CY8" i="16"/>
  <c r="V26" i="16"/>
  <c r="Q24" i="17" s="1"/>
  <c r="CV24" i="3"/>
  <c r="CV28" i="9" s="1"/>
  <c r="CU39" i="16"/>
  <c r="CY20" i="10"/>
  <c r="CT44" i="2"/>
  <c r="CT56" i="2"/>
  <c r="I37" i="16"/>
  <c r="I31" i="16"/>
  <c r="AZ24" i="3"/>
  <c r="AZ28" i="9" s="1"/>
  <c r="AY39" i="16"/>
  <c r="CE20" i="3"/>
  <c r="CD35" i="16"/>
  <c r="CE15" i="3"/>
  <c r="CD30" i="16"/>
  <c r="CF36" i="16"/>
  <c r="CG21" i="3"/>
  <c r="CH41" i="2"/>
  <c r="AW41" i="16"/>
  <c r="AX26" i="3"/>
  <c r="AW38" i="7" s="1"/>
  <c r="K18" i="17"/>
  <c r="Q39" i="16"/>
  <c r="BA40" i="16"/>
  <c r="BB25" i="3"/>
  <c r="BN25" i="3"/>
  <c r="BM40" i="16"/>
  <c r="BZ25" i="3"/>
  <c r="BY40" i="16"/>
  <c r="AP25" i="3"/>
  <c r="AO40" i="16"/>
  <c r="AJ19" i="17" s="1"/>
  <c r="BO20" i="3"/>
  <c r="BN35" i="16"/>
  <c r="AK45" i="16"/>
  <c r="C26" i="16"/>
  <c r="AZ36" i="16"/>
  <c r="BA21" i="3"/>
  <c r="BQ30" i="2"/>
  <c r="BR31" i="2"/>
  <c r="BP53" i="2"/>
  <c r="BQ54" i="2"/>
  <c r="BP33" i="2"/>
  <c r="BQ34" i="2"/>
  <c r="BO47" i="2"/>
  <c r="BP48" i="2"/>
  <c r="BO41" i="2"/>
  <c r="BP42" i="2"/>
  <c r="BP59" i="2"/>
  <c r="BQ60" i="2"/>
  <c r="BP44" i="2"/>
  <c r="BQ45" i="2"/>
  <c r="BQ57" i="2"/>
  <c r="BP56" i="2"/>
  <c r="BR50" i="2"/>
  <c r="BS51" i="2"/>
  <c r="AB54" i="2"/>
  <c r="AA53" i="2"/>
  <c r="Z33" i="2"/>
  <c r="AA34" i="2"/>
  <c r="Q68" i="2"/>
  <c r="Q71" i="2" s="1"/>
  <c r="AF38" i="16"/>
  <c r="AG23" i="3"/>
  <c r="AG22" i="3"/>
  <c r="AF37" i="16"/>
  <c r="AF31" i="16"/>
  <c r="AG16" i="3"/>
  <c r="AF21" i="3"/>
  <c r="AE36" i="16"/>
  <c r="Z17" i="17" s="1"/>
  <c r="AA39" i="7"/>
  <c r="V27" i="2"/>
  <c r="V36" i="2" s="1"/>
  <c r="AB39" i="7" s="1"/>
  <c r="W28" i="2"/>
  <c r="V37" i="2"/>
  <c r="AU57" i="2"/>
  <c r="AT56" i="2"/>
  <c r="AF59" i="2"/>
  <c r="AG60" i="2"/>
  <c r="AH42" i="2"/>
  <c r="AG41" i="2"/>
  <c r="AB31" i="2"/>
  <c r="AA30" i="2"/>
  <c r="S65" i="2"/>
  <c r="T66" i="2"/>
  <c r="P72" i="2"/>
  <c r="P71" i="2"/>
  <c r="AJ45" i="2"/>
  <c r="AI44" i="2"/>
  <c r="S63" i="2"/>
  <c r="R62" i="2"/>
  <c r="R50" i="2"/>
  <c r="S51" i="2"/>
  <c r="R69" i="2"/>
  <c r="R75" i="2" s="1"/>
  <c r="AM32" i="3"/>
  <c r="AL47" i="16"/>
  <c r="AZ23" i="3"/>
  <c r="AY38" i="16"/>
  <c r="T30" i="16"/>
  <c r="O26" i="17" s="1"/>
  <c r="U15" i="3"/>
  <c r="AX35" i="16"/>
  <c r="AY20" i="3"/>
  <c r="T35" i="16"/>
  <c r="U20" i="3"/>
  <c r="N16" i="17"/>
  <c r="AY22" i="3"/>
  <c r="AX37" i="16"/>
  <c r="M25" i="17"/>
  <c r="M23" i="17" s="1"/>
  <c r="T14" i="3"/>
  <c r="S29" i="16"/>
  <c r="S17" i="3"/>
  <c r="AM29" i="3"/>
  <c r="AL44" i="16"/>
  <c r="AL45" i="16" s="1"/>
  <c r="AL30" i="3"/>
  <c r="AM51" i="2"/>
  <c r="AL50" i="2"/>
  <c r="AA16" i="2"/>
  <c r="Z15" i="2"/>
  <c r="AA19" i="2"/>
  <c r="Z18" i="2"/>
  <c r="AB13" i="2"/>
  <c r="AA12" i="2"/>
  <c r="Y9" i="2"/>
  <c r="Z10" i="2"/>
  <c r="Z56" i="2"/>
  <c r="AA57" i="2"/>
  <c r="Z47" i="2"/>
  <c r="AS21" i="2"/>
  <c r="AA25" i="2"/>
  <c r="Z24" i="2"/>
  <c r="AP28" i="9" l="1"/>
  <c r="AQ24" i="3"/>
  <c r="AP39" i="16"/>
  <c r="AK18" i="17" s="1"/>
  <c r="S24" i="3"/>
  <c r="R28" i="9"/>
  <c r="AD24" i="3"/>
  <c r="AC28" i="9"/>
  <c r="R68" i="2"/>
  <c r="R72" i="2" s="1"/>
  <c r="I11" i="10"/>
  <c r="CN8" i="16"/>
  <c r="CN9" i="9"/>
  <c r="CN11" i="7"/>
  <c r="F11" i="7" s="1"/>
  <c r="F9" i="7" s="1"/>
  <c r="CN19" i="10"/>
  <c r="H19" i="10" s="1"/>
  <c r="I20" i="10"/>
  <c r="CZ20" i="10"/>
  <c r="DA8" i="16" s="1"/>
  <c r="H10" i="10"/>
  <c r="H11" i="10" s="1"/>
  <c r="I59" i="16" s="1"/>
  <c r="G9" i="7"/>
  <c r="H18" i="10"/>
  <c r="CW24" i="3"/>
  <c r="CW28" i="9" s="1"/>
  <c r="CV39" i="16"/>
  <c r="CZ9" i="9"/>
  <c r="CZ8" i="16"/>
  <c r="BA24" i="3"/>
  <c r="BA28" i="9" s="1"/>
  <c r="AZ39" i="16"/>
  <c r="CF15" i="3"/>
  <c r="CE30" i="16"/>
  <c r="CE14" i="3"/>
  <c r="CD29" i="16"/>
  <c r="CH21" i="3"/>
  <c r="CG36" i="16"/>
  <c r="CE35" i="16"/>
  <c r="CF20" i="3"/>
  <c r="AX41" i="16"/>
  <c r="AY26" i="3"/>
  <c r="AX38" i="7" s="1"/>
  <c r="R39" i="16"/>
  <c r="L18" i="17"/>
  <c r="AQ25" i="3"/>
  <c r="AP40" i="16"/>
  <c r="AK19" i="17" s="1"/>
  <c r="BO25" i="3"/>
  <c r="BN40" i="16"/>
  <c r="BB40" i="16"/>
  <c r="BC25" i="3"/>
  <c r="CA25" i="3"/>
  <c r="BZ40" i="16"/>
  <c r="BP20" i="3"/>
  <c r="BO35" i="16"/>
  <c r="AZ38" i="16"/>
  <c r="BA23" i="3"/>
  <c r="BA36" i="16"/>
  <c r="BB21" i="3"/>
  <c r="BR30" i="2"/>
  <c r="BS31" i="2"/>
  <c r="BQ56" i="2"/>
  <c r="BR57" i="2"/>
  <c r="BQ59" i="2"/>
  <c r="BR60" i="2"/>
  <c r="BP47" i="2"/>
  <c r="BQ48" i="2"/>
  <c r="BQ44" i="2"/>
  <c r="BR45" i="2"/>
  <c r="BS50" i="2"/>
  <c r="BT51" i="2"/>
  <c r="BP41" i="2"/>
  <c r="BQ42" i="2"/>
  <c r="BQ33" i="2"/>
  <c r="BR34" i="2"/>
  <c r="BR54" i="2"/>
  <c r="BQ53" i="2"/>
  <c r="Q72" i="2"/>
  <c r="Q74" i="2" s="1"/>
  <c r="X11" i="3" s="1"/>
  <c r="X26" i="16" s="1"/>
  <c r="S24" i="17" s="1"/>
  <c r="AA33" i="2"/>
  <c r="AB34" i="2"/>
  <c r="AB53" i="2"/>
  <c r="AC54" i="2"/>
  <c r="P74" i="2"/>
  <c r="W11" i="3" s="1"/>
  <c r="AG31" i="16"/>
  <c r="D31" i="16" s="1"/>
  <c r="AG37" i="16"/>
  <c r="D37" i="16" s="1"/>
  <c r="AG38" i="16"/>
  <c r="D38" i="16" s="1"/>
  <c r="AF36" i="16"/>
  <c r="AA17" i="17" s="1"/>
  <c r="AG21" i="3"/>
  <c r="S50" i="2"/>
  <c r="T51" i="2"/>
  <c r="S69" i="2"/>
  <c r="S75" i="2" s="1"/>
  <c r="AJ44" i="2"/>
  <c r="AK45" i="2"/>
  <c r="AB30" i="2"/>
  <c r="AC31" i="2"/>
  <c r="W27" i="2"/>
  <c r="W36" i="2" s="1"/>
  <c r="W37" i="2"/>
  <c r="AH41" i="2"/>
  <c r="AI42" i="2"/>
  <c r="T63" i="2"/>
  <c r="S62" i="2"/>
  <c r="AG59" i="2"/>
  <c r="AH60" i="2"/>
  <c r="T65" i="2"/>
  <c r="U66" i="2"/>
  <c r="AU56" i="2"/>
  <c r="AV57" i="2"/>
  <c r="AN32" i="3"/>
  <c r="AM47" i="16"/>
  <c r="V15" i="3"/>
  <c r="U30" i="16"/>
  <c r="N25" i="17"/>
  <c r="N23" i="17" s="1"/>
  <c r="S32" i="16"/>
  <c r="AZ20" i="3"/>
  <c r="AY35" i="16"/>
  <c r="U35" i="16"/>
  <c r="O16" i="17"/>
  <c r="U14" i="3"/>
  <c r="T29" i="16"/>
  <c r="T17" i="3"/>
  <c r="AM44" i="16"/>
  <c r="AM45" i="16" s="1"/>
  <c r="AN29" i="3"/>
  <c r="AO29" i="3" s="1"/>
  <c r="AM30" i="3"/>
  <c r="AZ22" i="3"/>
  <c r="BA22" i="3" s="1"/>
  <c r="AY37" i="16"/>
  <c r="AN51" i="2"/>
  <c r="AM50" i="2"/>
  <c r="AB16" i="2"/>
  <c r="AA15" i="2"/>
  <c r="AB19" i="2"/>
  <c r="AA18" i="2"/>
  <c r="AC13" i="2"/>
  <c r="AB12" i="2"/>
  <c r="Z9" i="2"/>
  <c r="AA10" i="2"/>
  <c r="AA56" i="2"/>
  <c r="AB57" i="2"/>
  <c r="AB48" i="2"/>
  <c r="AA47" i="2"/>
  <c r="AT21" i="2"/>
  <c r="AU22" i="2"/>
  <c r="AA24" i="2"/>
  <c r="AB25" i="2"/>
  <c r="AE24" i="3" l="1"/>
  <c r="AD28" i="9"/>
  <c r="T24" i="3"/>
  <c r="S28" i="9"/>
  <c r="AQ28" i="9"/>
  <c r="AR24" i="3"/>
  <c r="AQ39" i="16"/>
  <c r="AL18" i="17" s="1"/>
  <c r="R71" i="2"/>
  <c r="R74" i="2" s="1"/>
  <c r="Y11" i="3" s="1"/>
  <c r="Y26" i="16" s="1"/>
  <c r="T24" i="17" s="1"/>
  <c r="I23" i="10"/>
  <c r="H20" i="10"/>
  <c r="H23" i="10" s="1"/>
  <c r="CN20" i="10"/>
  <c r="J8" i="16"/>
  <c r="DA9" i="9"/>
  <c r="I9" i="9" s="1"/>
  <c r="CO9" i="9"/>
  <c r="H9" i="9" s="1"/>
  <c r="CO8" i="16"/>
  <c r="I8" i="16" s="1"/>
  <c r="I61" i="16" s="1"/>
  <c r="W26" i="16"/>
  <c r="R24" i="17" s="1"/>
  <c r="CX24" i="3"/>
  <c r="CX28" i="9" s="1"/>
  <c r="CW39" i="16"/>
  <c r="BB24" i="3"/>
  <c r="BB28" i="9" s="1"/>
  <c r="BA39" i="16"/>
  <c r="CH36" i="16"/>
  <c r="CI21" i="3"/>
  <c r="CF35" i="16"/>
  <c r="CG20" i="3"/>
  <c r="CE29" i="16"/>
  <c r="CF14" i="3"/>
  <c r="CG15" i="3"/>
  <c r="CF30" i="16"/>
  <c r="AY41" i="16"/>
  <c r="BA20" i="3"/>
  <c r="BA26" i="3" s="1"/>
  <c r="AZ38" i="7" s="1"/>
  <c r="AZ26" i="3"/>
  <c r="AY38" i="7" s="1"/>
  <c r="S39" i="16"/>
  <c r="M18" i="17"/>
  <c r="BP25" i="3"/>
  <c r="BO40" i="16"/>
  <c r="BC40" i="16"/>
  <c r="BD25" i="3"/>
  <c r="CB25" i="3"/>
  <c r="CA40" i="16"/>
  <c r="AR25" i="3"/>
  <c r="AQ40" i="16"/>
  <c r="AL19" i="17" s="1"/>
  <c r="BA35" i="16"/>
  <c r="BB20" i="3"/>
  <c r="BQ20" i="3"/>
  <c r="BP35" i="16"/>
  <c r="BB36" i="16"/>
  <c r="BC21" i="3"/>
  <c r="BB22" i="3"/>
  <c r="BA37" i="16"/>
  <c r="BA38" i="16"/>
  <c r="BB23" i="3"/>
  <c r="BS30" i="2"/>
  <c r="BT31" i="2"/>
  <c r="BR33" i="2"/>
  <c r="BS34" i="2"/>
  <c r="BR42" i="2"/>
  <c r="BQ41" i="2"/>
  <c r="BS54" i="2"/>
  <c r="BR53" i="2"/>
  <c r="BQ47" i="2"/>
  <c r="BR48" i="2"/>
  <c r="BR56" i="2"/>
  <c r="BS57" i="2"/>
  <c r="BU51" i="2"/>
  <c r="BT50" i="2"/>
  <c r="BR44" i="2"/>
  <c r="BS45" i="2"/>
  <c r="BR59" i="2"/>
  <c r="BS60" i="2"/>
  <c r="AZ35" i="16"/>
  <c r="C35" i="16"/>
  <c r="AN47" i="16"/>
  <c r="AO32" i="3"/>
  <c r="AC34" i="2"/>
  <c r="AB33" i="2"/>
  <c r="AC53" i="2"/>
  <c r="AD54" i="2"/>
  <c r="P26" i="17"/>
  <c r="C26" i="17" s="1"/>
  <c r="C30" i="16"/>
  <c r="AP29" i="3"/>
  <c r="AO30" i="3"/>
  <c r="AO44" i="16"/>
  <c r="AO45" i="16" s="1"/>
  <c r="AH38" i="16"/>
  <c r="AI23" i="3"/>
  <c r="AI22" i="3"/>
  <c r="AH37" i="16"/>
  <c r="AI16" i="3"/>
  <c r="AH31" i="16"/>
  <c r="AG36" i="16"/>
  <c r="AW57" i="2"/>
  <c r="AV56" i="2"/>
  <c r="U63" i="2"/>
  <c r="T62" i="2"/>
  <c r="Y28" i="2"/>
  <c r="X27" i="2"/>
  <c r="X36" i="2" s="1"/>
  <c r="X37" i="2"/>
  <c r="V66" i="2"/>
  <c r="U65" i="2"/>
  <c r="AC39" i="7"/>
  <c r="AH59" i="2"/>
  <c r="AI60" i="2"/>
  <c r="AD31" i="2"/>
  <c r="AC30" i="2"/>
  <c r="AJ42" i="2"/>
  <c r="AI41" i="2"/>
  <c r="U51" i="2"/>
  <c r="T50" i="2"/>
  <c r="T69" i="2"/>
  <c r="T75" i="2" s="1"/>
  <c r="AK44" i="2"/>
  <c r="AL45" i="2"/>
  <c r="S68" i="2"/>
  <c r="W15" i="3"/>
  <c r="V30" i="16"/>
  <c r="Q26" i="17" s="1"/>
  <c r="O25" i="17"/>
  <c r="O23" i="17" s="1"/>
  <c r="T32" i="16"/>
  <c r="W20" i="3"/>
  <c r="V35" i="16"/>
  <c r="Q16" i="17" s="1"/>
  <c r="AN44" i="16"/>
  <c r="AN30" i="3"/>
  <c r="P16" i="17"/>
  <c r="V14" i="3"/>
  <c r="U29" i="16"/>
  <c r="C29" i="16" s="1"/>
  <c r="U17" i="3"/>
  <c r="AZ37" i="16"/>
  <c r="AO51" i="2"/>
  <c r="AN50" i="2"/>
  <c r="AC16" i="2"/>
  <c r="AB15" i="2"/>
  <c r="AC19" i="2"/>
  <c r="AB18" i="2"/>
  <c r="AD13" i="2"/>
  <c r="AC12" i="2"/>
  <c r="AA9" i="2"/>
  <c r="AB10" i="2"/>
  <c r="AB56" i="2"/>
  <c r="AC57" i="2"/>
  <c r="AC48" i="2"/>
  <c r="AB47" i="2"/>
  <c r="AU21" i="2"/>
  <c r="AV22" i="2"/>
  <c r="AB24" i="2"/>
  <c r="AC25" i="2"/>
  <c r="D36" i="16" l="1"/>
  <c r="AB17" i="17"/>
  <c r="AR28" i="9"/>
  <c r="AS24" i="3"/>
  <c r="AR39" i="16"/>
  <c r="AM18" i="17" s="1"/>
  <c r="T28" i="9"/>
  <c r="U24" i="3"/>
  <c r="U28" i="9" s="1"/>
  <c r="B28" i="9" s="1"/>
  <c r="AF24" i="3"/>
  <c r="AE28" i="9"/>
  <c r="CY24" i="3"/>
  <c r="CY28" i="9" s="1"/>
  <c r="CX39" i="16"/>
  <c r="BC24" i="3"/>
  <c r="BC28" i="9" s="1"/>
  <c r="BB39" i="16"/>
  <c r="CH20" i="3"/>
  <c r="CG35" i="16"/>
  <c r="CH15" i="3"/>
  <c r="CG30" i="16"/>
  <c r="CG14" i="3"/>
  <c r="CF29" i="16"/>
  <c r="CI36" i="16"/>
  <c r="CJ21" i="3"/>
  <c r="BB26" i="3"/>
  <c r="BA38" i="7" s="1"/>
  <c r="AZ41" i="16"/>
  <c r="BA41" i="16"/>
  <c r="N18" i="17"/>
  <c r="T39" i="16"/>
  <c r="CC25" i="3"/>
  <c r="CD25" i="3" s="1"/>
  <c r="CB40" i="16"/>
  <c r="BD40" i="16"/>
  <c r="BE25" i="3"/>
  <c r="AS25" i="3"/>
  <c r="AR40" i="16"/>
  <c r="AM19" i="17" s="1"/>
  <c r="BQ25" i="3"/>
  <c r="BP40" i="16"/>
  <c r="C16" i="17"/>
  <c r="BS20" i="3"/>
  <c r="BQ35" i="16"/>
  <c r="BC20" i="3"/>
  <c r="BB35" i="16"/>
  <c r="BB38" i="16"/>
  <c r="BC23" i="3"/>
  <c r="BC36" i="16"/>
  <c r="BD21" i="3"/>
  <c r="BF39" i="16"/>
  <c r="BC22" i="3"/>
  <c r="BB37" i="16"/>
  <c r="BT57" i="2"/>
  <c r="BS56" i="2"/>
  <c r="BS42" i="2"/>
  <c r="BR41" i="2"/>
  <c r="BT45" i="2"/>
  <c r="BS44" i="2"/>
  <c r="BS33" i="2"/>
  <c r="BT34" i="2"/>
  <c r="BS48" i="2"/>
  <c r="BR47" i="2"/>
  <c r="BS53" i="2"/>
  <c r="BT54" i="2"/>
  <c r="BT30" i="2"/>
  <c r="BU31" i="2"/>
  <c r="BU50" i="2"/>
  <c r="BV51" i="2"/>
  <c r="BS59" i="2"/>
  <c r="BT60" i="2"/>
  <c r="AO47" i="16"/>
  <c r="AP32" i="3"/>
  <c r="T68" i="2"/>
  <c r="T71" i="2" s="1"/>
  <c r="AD53" i="2"/>
  <c r="AE54" i="2"/>
  <c r="AD34" i="2"/>
  <c r="AC33" i="2"/>
  <c r="AQ29" i="3"/>
  <c r="AP44" i="16"/>
  <c r="AP30" i="3"/>
  <c r="AI31" i="16"/>
  <c r="AJ16" i="3"/>
  <c r="AJ22" i="3"/>
  <c r="AI37" i="16"/>
  <c r="AI38" i="16"/>
  <c r="AJ23" i="3"/>
  <c r="AH36" i="16"/>
  <c r="AC17" i="17" s="1"/>
  <c r="AI21" i="3"/>
  <c r="S71" i="2"/>
  <c r="S72" i="2"/>
  <c r="V63" i="2"/>
  <c r="U62" i="2"/>
  <c r="AK42" i="2"/>
  <c r="AJ41" i="2"/>
  <c r="AD30" i="2"/>
  <c r="AE31" i="2"/>
  <c r="W66" i="2"/>
  <c r="V65" i="2"/>
  <c r="AI59" i="2"/>
  <c r="AJ60" i="2"/>
  <c r="AW56" i="2"/>
  <c r="AX57" i="2"/>
  <c r="AD39" i="7"/>
  <c r="AL44" i="2"/>
  <c r="AM45" i="2"/>
  <c r="Z28" i="2"/>
  <c r="Y27" i="2"/>
  <c r="Y36" i="2" s="1"/>
  <c r="Y37" i="2"/>
  <c r="V51" i="2"/>
  <c r="U50" i="2"/>
  <c r="U69" i="2"/>
  <c r="U75" i="2" s="1"/>
  <c r="W30" i="16"/>
  <c r="R26" i="17" s="1"/>
  <c r="X15" i="3"/>
  <c r="P25" i="17"/>
  <c r="U32" i="16"/>
  <c r="X20" i="3"/>
  <c r="W35" i="16"/>
  <c r="R16" i="17" s="1"/>
  <c r="W14" i="3"/>
  <c r="V29" i="16"/>
  <c r="Q25" i="17" s="1"/>
  <c r="Q23" i="17" s="1"/>
  <c r="V17" i="3"/>
  <c r="AN45" i="16"/>
  <c r="D45" i="16"/>
  <c r="AP51" i="2"/>
  <c r="AO50" i="2"/>
  <c r="AD16" i="2"/>
  <c r="AC15" i="2"/>
  <c r="AC18" i="2"/>
  <c r="AD19" i="2"/>
  <c r="AE13" i="2"/>
  <c r="AD12" i="2"/>
  <c r="AC10" i="2"/>
  <c r="AB9" i="2"/>
  <c r="AD57" i="2"/>
  <c r="AC56" i="2"/>
  <c r="AD48" i="2"/>
  <c r="AC47" i="2"/>
  <c r="AW22" i="2"/>
  <c r="AV21" i="2"/>
  <c r="AD25" i="2"/>
  <c r="AC24" i="2"/>
  <c r="AG24" i="3" l="1"/>
  <c r="AG28" i="9" s="1"/>
  <c r="AF28" i="9"/>
  <c r="AS28" i="9"/>
  <c r="D28" i="9" s="1"/>
  <c r="AS39" i="16"/>
  <c r="CE25" i="3"/>
  <c r="CD40" i="16"/>
  <c r="CZ24" i="3"/>
  <c r="CZ28" i="9" s="1"/>
  <c r="CY39" i="16"/>
  <c r="BC39" i="16"/>
  <c r="BD24" i="3"/>
  <c r="BD28" i="9" s="1"/>
  <c r="CG29" i="16"/>
  <c r="CH14" i="3"/>
  <c r="CI15" i="3"/>
  <c r="CH30" i="16"/>
  <c r="CJ36" i="16"/>
  <c r="CK21" i="3"/>
  <c r="CI20" i="3"/>
  <c r="CH35" i="16"/>
  <c r="T72" i="2"/>
  <c r="T74" i="2" s="1"/>
  <c r="AA11" i="3" s="1"/>
  <c r="AA26" i="16" s="1"/>
  <c r="V24" i="17" s="1"/>
  <c r="BB41" i="16"/>
  <c r="BC26" i="3"/>
  <c r="BB38" i="7" s="1"/>
  <c r="U39" i="16"/>
  <c r="O18" i="17"/>
  <c r="AS40" i="16"/>
  <c r="AN19" i="17" s="1"/>
  <c r="BE40" i="16"/>
  <c r="BQ40" i="16"/>
  <c r="CC40" i="16"/>
  <c r="BC35" i="16"/>
  <c r="BD20" i="3"/>
  <c r="P23" i="17"/>
  <c r="C25" i="17"/>
  <c r="C23" i="17" s="1"/>
  <c r="G35" i="16"/>
  <c r="BT20" i="3"/>
  <c r="BS35" i="16"/>
  <c r="BD36" i="16"/>
  <c r="BE21" i="3"/>
  <c r="BD23" i="3"/>
  <c r="BC38" i="16"/>
  <c r="BC37" i="16"/>
  <c r="BD22" i="3"/>
  <c r="BG39" i="16"/>
  <c r="BH24" i="3"/>
  <c r="BH28" i="9" s="1"/>
  <c r="BV50" i="2"/>
  <c r="BT42" i="2"/>
  <c r="BS41" i="2"/>
  <c r="BT59" i="2"/>
  <c r="BU60" i="2"/>
  <c r="BU45" i="2"/>
  <c r="BT44" i="2"/>
  <c r="BS47" i="2"/>
  <c r="BT48" i="2"/>
  <c r="BU30" i="2"/>
  <c r="BV31" i="2"/>
  <c r="BT56" i="2"/>
  <c r="BU57" i="2"/>
  <c r="BT53" i="2"/>
  <c r="BU54" i="2"/>
  <c r="BT33" i="2"/>
  <c r="BU34" i="2"/>
  <c r="AP47" i="16"/>
  <c r="AQ32" i="3"/>
  <c r="U68" i="2"/>
  <c r="U71" i="2" s="1"/>
  <c r="AD33" i="2"/>
  <c r="AE34" i="2"/>
  <c r="AF54" i="2"/>
  <c r="AE53" i="2"/>
  <c r="V32" i="16"/>
  <c r="C32" i="16"/>
  <c r="AQ44" i="16"/>
  <c r="AQ45" i="16" s="1"/>
  <c r="AR29" i="3"/>
  <c r="AQ30" i="3"/>
  <c r="AP45" i="16"/>
  <c r="AJ38" i="16"/>
  <c r="AK23" i="3"/>
  <c r="AJ31" i="16"/>
  <c r="AK16" i="3"/>
  <c r="AJ37" i="16"/>
  <c r="AK22" i="3"/>
  <c r="AI36" i="16"/>
  <c r="AD17" i="17" s="1"/>
  <c r="AJ21" i="3"/>
  <c r="AE39" i="7"/>
  <c r="X66" i="2"/>
  <c r="W65" i="2"/>
  <c r="AA28" i="2"/>
  <c r="Z27" i="2"/>
  <c r="Z36" i="2" s="1"/>
  <c r="Z37" i="2"/>
  <c r="AE30" i="2"/>
  <c r="AF31" i="2"/>
  <c r="AK41" i="2"/>
  <c r="AL42" i="2"/>
  <c r="AY57" i="2"/>
  <c r="AX56" i="2"/>
  <c r="W63" i="2"/>
  <c r="V62" i="2"/>
  <c r="W51" i="2"/>
  <c r="V50" i="2"/>
  <c r="V69" i="2"/>
  <c r="V75" i="2" s="1"/>
  <c r="AN45" i="2"/>
  <c r="AM44" i="2"/>
  <c r="AK60" i="2"/>
  <c r="AJ59" i="2"/>
  <c r="S74" i="2"/>
  <c r="Z11" i="3" s="1"/>
  <c r="X30" i="16"/>
  <c r="S26" i="17" s="1"/>
  <c r="Y15" i="3"/>
  <c r="Y20" i="3"/>
  <c r="X35" i="16"/>
  <c r="S16" i="17" s="1"/>
  <c r="X14" i="3"/>
  <c r="W29" i="16"/>
  <c r="W17" i="3"/>
  <c r="AQ51" i="2"/>
  <c r="AP50" i="2"/>
  <c r="AE16" i="2"/>
  <c r="AD15" i="2"/>
  <c r="AD18" i="2"/>
  <c r="AE19" i="2"/>
  <c r="AE12" i="2"/>
  <c r="AF13" i="2"/>
  <c r="AD10" i="2"/>
  <c r="AC9" i="2"/>
  <c r="AD56" i="2"/>
  <c r="AE57" i="2"/>
  <c r="AE48" i="2"/>
  <c r="AD47" i="2"/>
  <c r="AW21" i="2"/>
  <c r="AX22" i="2"/>
  <c r="AE25" i="2"/>
  <c r="AD24" i="2"/>
  <c r="W32" i="16" l="1"/>
  <c r="R25" i="17"/>
  <c r="R23" i="17" s="1"/>
  <c r="AN18" i="17"/>
  <c r="E39" i="16"/>
  <c r="C28" i="9"/>
  <c r="CE40" i="16"/>
  <c r="CF25" i="3"/>
  <c r="DA24" i="3"/>
  <c r="DA28" i="9" s="1"/>
  <c r="I28" i="9" s="1"/>
  <c r="CZ39" i="16"/>
  <c r="BE24" i="3"/>
  <c r="BD39" i="16"/>
  <c r="CI30" i="16"/>
  <c r="CJ15" i="3"/>
  <c r="CI35" i="16"/>
  <c r="CJ20" i="3"/>
  <c r="CI14" i="3"/>
  <c r="CH29" i="16"/>
  <c r="CK36" i="16"/>
  <c r="CL21" i="3"/>
  <c r="U72" i="2"/>
  <c r="U74" i="2" s="1"/>
  <c r="AB11" i="3" s="1"/>
  <c r="AB26" i="16" s="1"/>
  <c r="W24" i="17" s="1"/>
  <c r="BD26" i="3"/>
  <c r="BC38" i="7" s="1"/>
  <c r="BC41" i="16"/>
  <c r="P18" i="17"/>
  <c r="C39" i="16"/>
  <c r="F40" i="16"/>
  <c r="H40" i="16"/>
  <c r="G40" i="16"/>
  <c r="E40" i="16"/>
  <c r="BU20" i="3"/>
  <c r="BT35" i="16"/>
  <c r="BE20" i="3"/>
  <c r="BD35" i="16"/>
  <c r="BI24" i="3"/>
  <c r="BI28" i="9" s="1"/>
  <c r="BH39" i="16"/>
  <c r="BE36" i="16"/>
  <c r="BE22" i="3"/>
  <c r="BD37" i="16"/>
  <c r="BE23" i="3"/>
  <c r="BD38" i="16"/>
  <c r="BU33" i="2"/>
  <c r="BV34" i="2"/>
  <c r="BU56" i="2"/>
  <c r="BV57" i="2"/>
  <c r="BU59" i="2"/>
  <c r="BV60" i="2"/>
  <c r="BU44" i="2"/>
  <c r="BV45" i="2"/>
  <c r="BU53" i="2"/>
  <c r="BV54" i="2"/>
  <c r="BV30" i="2"/>
  <c r="BT47" i="2"/>
  <c r="BU48" i="2"/>
  <c r="BT41" i="2"/>
  <c r="BU42" i="2"/>
  <c r="AR32" i="3"/>
  <c r="AQ47" i="16"/>
  <c r="V68" i="2"/>
  <c r="V72" i="2" s="1"/>
  <c r="AG54" i="2"/>
  <c r="AF53" i="2"/>
  <c r="AE33" i="2"/>
  <c r="AF34" i="2"/>
  <c r="AS29" i="3"/>
  <c r="AR30" i="3"/>
  <c r="AR44" i="16"/>
  <c r="AR45" i="16" s="1"/>
  <c r="Z26" i="16"/>
  <c r="U24" i="17" s="1"/>
  <c r="AK37" i="16"/>
  <c r="AL22" i="3"/>
  <c r="AL16" i="3"/>
  <c r="AK31" i="16"/>
  <c r="AL23" i="3"/>
  <c r="AK38" i="16"/>
  <c r="AK21" i="3"/>
  <c r="AJ36" i="16"/>
  <c r="AE17" i="17" s="1"/>
  <c r="AF39" i="7"/>
  <c r="AL60" i="2"/>
  <c r="AK59" i="2"/>
  <c r="AY56" i="2"/>
  <c r="AZ57" i="2"/>
  <c r="AB28" i="2"/>
  <c r="AA27" i="2"/>
  <c r="AA36" i="2" s="1"/>
  <c r="AA37" i="2"/>
  <c r="AO45" i="2"/>
  <c r="AN44" i="2"/>
  <c r="AM42" i="2"/>
  <c r="AL41" i="2"/>
  <c r="X65" i="2"/>
  <c r="Y66" i="2"/>
  <c r="X63" i="2"/>
  <c r="W62" i="2"/>
  <c r="AF30" i="2"/>
  <c r="AG31" i="2"/>
  <c r="X51" i="2"/>
  <c r="W50" i="2"/>
  <c r="W69" i="2"/>
  <c r="W75" i="2" s="1"/>
  <c r="Z15" i="3"/>
  <c r="Y30" i="16"/>
  <c r="T26" i="17" s="1"/>
  <c r="Y14" i="3"/>
  <c r="X29" i="16"/>
  <c r="X17" i="3"/>
  <c r="Y35" i="16"/>
  <c r="T16" i="17" s="1"/>
  <c r="Z20" i="3"/>
  <c r="AR51" i="2"/>
  <c r="AQ50" i="2"/>
  <c r="AF16" i="2"/>
  <c r="AE15" i="2"/>
  <c r="AF19" i="2"/>
  <c r="AE18" i="2"/>
  <c r="AF12" i="2"/>
  <c r="AG13" i="2"/>
  <c r="AE10" i="2"/>
  <c r="AD9" i="2"/>
  <c r="AF57" i="2"/>
  <c r="AE56" i="2"/>
  <c r="AF48" i="2"/>
  <c r="AE47" i="2"/>
  <c r="AY22" i="2"/>
  <c r="AX21" i="2"/>
  <c r="AF25" i="2"/>
  <c r="AE24" i="2"/>
  <c r="X32" i="16" l="1"/>
  <c r="S25" i="17"/>
  <c r="S23" i="17" s="1"/>
  <c r="BE39" i="16"/>
  <c r="F39" i="16" s="1"/>
  <c r="BE28" i="9"/>
  <c r="E28" i="9" s="1"/>
  <c r="CF40" i="16"/>
  <c r="CG25" i="3"/>
  <c r="DA39" i="16"/>
  <c r="CL36" i="16"/>
  <c r="CM21" i="3"/>
  <c r="CJ35" i="16"/>
  <c r="CK20" i="3"/>
  <c r="CK15" i="3"/>
  <c r="CJ30" i="16"/>
  <c r="CJ14" i="3"/>
  <c r="CI29" i="16"/>
  <c r="V71" i="2"/>
  <c r="V74" i="2" s="1"/>
  <c r="AC11" i="3" s="1"/>
  <c r="BD41" i="16"/>
  <c r="BE35" i="16"/>
  <c r="BE26" i="3"/>
  <c r="BD38" i="7" s="1"/>
  <c r="D38" i="7" s="1"/>
  <c r="C18" i="17"/>
  <c r="BU35" i="16"/>
  <c r="BV20" i="3"/>
  <c r="F36" i="16"/>
  <c r="BF36" i="16"/>
  <c r="BG21" i="3"/>
  <c r="BE37" i="16"/>
  <c r="F37" i="16" s="1"/>
  <c r="BE38" i="16"/>
  <c r="F38" i="16" s="1"/>
  <c r="BJ24" i="3"/>
  <c r="BJ28" i="9" s="1"/>
  <c r="BI39" i="16"/>
  <c r="BV33" i="2"/>
  <c r="BV44" i="2"/>
  <c r="BV42" i="2"/>
  <c r="BU41" i="2"/>
  <c r="BV48" i="2"/>
  <c r="BU47" i="2"/>
  <c r="BV53" i="2"/>
  <c r="BV59" i="2"/>
  <c r="BV56" i="2"/>
  <c r="AS32" i="3"/>
  <c r="AR47" i="16"/>
  <c r="AG34" i="2"/>
  <c r="AF33" i="2"/>
  <c r="AH54" i="2"/>
  <c r="AG53" i="2"/>
  <c r="B17" i="3"/>
  <c r="AS44" i="16"/>
  <c r="AS30" i="3"/>
  <c r="AL38" i="16"/>
  <c r="AM23" i="3"/>
  <c r="AL31" i="16"/>
  <c r="AM16" i="3"/>
  <c r="AL37" i="16"/>
  <c r="AM22" i="3"/>
  <c r="AL21" i="3"/>
  <c r="AK36" i="16"/>
  <c r="AF17" i="17" s="1"/>
  <c r="AN42" i="2"/>
  <c r="AM41" i="2"/>
  <c r="Y63" i="2"/>
  <c r="X62" i="2"/>
  <c r="AP45" i="2"/>
  <c r="AO44" i="2"/>
  <c r="AM60" i="2"/>
  <c r="AL59" i="2"/>
  <c r="W68" i="2"/>
  <c r="Y51" i="2"/>
  <c r="X50" i="2"/>
  <c r="X69" i="2"/>
  <c r="X75" i="2" s="1"/>
  <c r="Y65" i="2"/>
  <c r="AG39" i="7"/>
  <c r="AH31" i="2"/>
  <c r="AG30" i="2"/>
  <c r="AC28" i="2"/>
  <c r="AB27" i="2"/>
  <c r="AB36" i="2" s="1"/>
  <c r="AB37" i="2"/>
  <c r="BA57" i="2"/>
  <c r="AZ56" i="2"/>
  <c r="AA15" i="3"/>
  <c r="Z30" i="16"/>
  <c r="U26" i="17" s="1"/>
  <c r="AA20" i="3"/>
  <c r="Z35" i="16"/>
  <c r="U16" i="17" s="1"/>
  <c r="Z14" i="3"/>
  <c r="Y29" i="16"/>
  <c r="T25" i="17" s="1"/>
  <c r="T23" i="17" s="1"/>
  <c r="Y17" i="3"/>
  <c r="AS51" i="2"/>
  <c r="AR50" i="2"/>
  <c r="AG16" i="2"/>
  <c r="AF15" i="2"/>
  <c r="AF18" i="2"/>
  <c r="AG19" i="2"/>
  <c r="AG12" i="2"/>
  <c r="AH13" i="2"/>
  <c r="AF10" i="2"/>
  <c r="AE9" i="2"/>
  <c r="AF56" i="2"/>
  <c r="AG57" i="2"/>
  <c r="AG56" i="2" s="1"/>
  <c r="AG48" i="2"/>
  <c r="AF47" i="2"/>
  <c r="AZ22" i="2"/>
  <c r="AY21" i="2"/>
  <c r="AF24" i="2"/>
  <c r="AG25" i="2"/>
  <c r="CH25" i="3" l="1"/>
  <c r="CG40" i="16"/>
  <c r="CL20" i="3"/>
  <c r="CK35" i="16"/>
  <c r="CL15" i="3"/>
  <c r="CK30" i="16"/>
  <c r="CN21" i="3"/>
  <c r="CM36" i="16"/>
  <c r="CK14" i="3"/>
  <c r="CJ29" i="16"/>
  <c r="BE41" i="16"/>
  <c r="F35" i="16"/>
  <c r="F41" i="16" s="1"/>
  <c r="BV35" i="16"/>
  <c r="BW20" i="3"/>
  <c r="Y32" i="16"/>
  <c r="BE38" i="7"/>
  <c r="BH21" i="3"/>
  <c r="BG36" i="16"/>
  <c r="BK24" i="3"/>
  <c r="BK28" i="9" s="1"/>
  <c r="BJ39" i="16"/>
  <c r="BG23" i="3"/>
  <c r="BF38" i="16"/>
  <c r="BF37" i="16"/>
  <c r="BG22" i="3"/>
  <c r="BV47" i="2"/>
  <c r="BV41" i="2"/>
  <c r="AT32" i="3"/>
  <c r="AS47" i="16"/>
  <c r="E47" i="16" s="1"/>
  <c r="AI54" i="2"/>
  <c r="AH53" i="2"/>
  <c r="AG33" i="2"/>
  <c r="AH34" i="2"/>
  <c r="AS45" i="16"/>
  <c r="E44" i="16"/>
  <c r="AT30" i="3"/>
  <c r="AU29" i="3"/>
  <c r="AT44" i="16"/>
  <c r="AM31" i="16"/>
  <c r="AN16" i="3"/>
  <c r="AN22" i="3"/>
  <c r="AM37" i="16"/>
  <c r="AM38" i="16"/>
  <c r="AN23" i="3"/>
  <c r="AM21" i="3"/>
  <c r="AL36" i="16"/>
  <c r="AG17" i="17" s="1"/>
  <c r="Z51" i="2"/>
  <c r="Y50" i="2"/>
  <c r="Y69" i="2"/>
  <c r="Y75" i="2" s="1"/>
  <c r="AQ45" i="2"/>
  <c r="AP44" i="2"/>
  <c r="AC26" i="16"/>
  <c r="X24" i="17" s="1"/>
  <c r="AH39" i="7"/>
  <c r="W72" i="2"/>
  <c r="W71" i="2"/>
  <c r="BA56" i="2"/>
  <c r="BB57" i="2"/>
  <c r="AC27" i="2"/>
  <c r="AC36" i="2" s="1"/>
  <c r="AD28" i="2"/>
  <c r="AC37" i="2"/>
  <c r="AA66" i="2"/>
  <c r="Z65" i="2"/>
  <c r="Z63" i="2"/>
  <c r="Y62" i="2"/>
  <c r="AI31" i="2"/>
  <c r="AH30" i="2"/>
  <c r="AM59" i="2"/>
  <c r="AN60" i="2"/>
  <c r="X68" i="2"/>
  <c r="AO42" i="2"/>
  <c r="AN41" i="2"/>
  <c r="AA30" i="16"/>
  <c r="V26" i="17" s="1"/>
  <c r="AB15" i="3"/>
  <c r="AA14" i="3"/>
  <c r="Z29" i="16"/>
  <c r="Z17" i="3"/>
  <c r="AB20" i="3"/>
  <c r="AA35" i="16"/>
  <c r="V16" i="17" s="1"/>
  <c r="AT51" i="2"/>
  <c r="AS50" i="2"/>
  <c r="AG15" i="2"/>
  <c r="AH16" i="2"/>
  <c r="AG18" i="2"/>
  <c r="AH19" i="2"/>
  <c r="AI13" i="2"/>
  <c r="AH12" i="2"/>
  <c r="AF9" i="2"/>
  <c r="AG10" i="2"/>
  <c r="AH48" i="2"/>
  <c r="AG47" i="2"/>
  <c r="AZ21" i="2"/>
  <c r="BA22" i="2"/>
  <c r="AG24" i="2"/>
  <c r="Z32" i="16" l="1"/>
  <c r="U25" i="17"/>
  <c r="U23" i="17" s="1"/>
  <c r="CH40" i="16"/>
  <c r="CI25" i="3"/>
  <c r="CK29" i="16"/>
  <c r="CL14" i="3"/>
  <c r="CO21" i="3"/>
  <c r="CO36" i="16" s="1"/>
  <c r="CN36" i="16"/>
  <c r="CL35" i="16"/>
  <c r="CM20" i="3"/>
  <c r="CM15" i="3"/>
  <c r="CL30" i="16"/>
  <c r="BF41" i="16"/>
  <c r="BG26" i="3"/>
  <c r="BF38" i="7" s="1"/>
  <c r="BW35" i="16"/>
  <c r="BX20" i="3"/>
  <c r="BH23" i="3"/>
  <c r="BG38" i="16"/>
  <c r="BH22" i="3"/>
  <c r="BG37" i="16"/>
  <c r="BL24" i="3"/>
  <c r="BL28" i="9" s="1"/>
  <c r="BK39" i="16"/>
  <c r="BI21" i="3"/>
  <c r="BH36" i="16"/>
  <c r="AC20" i="3"/>
  <c r="AC35" i="16" s="1"/>
  <c r="X16" i="17" s="1"/>
  <c r="AN37" i="16"/>
  <c r="AO22" i="3"/>
  <c r="AU32" i="3"/>
  <c r="AT47" i="16"/>
  <c r="Y68" i="2"/>
  <c r="Y71" i="2" s="1"/>
  <c r="AI34" i="2"/>
  <c r="AH33" i="2"/>
  <c r="AJ54" i="2"/>
  <c r="AI53" i="2"/>
  <c r="AN38" i="16"/>
  <c r="AO23" i="3"/>
  <c r="W74" i="2"/>
  <c r="AD11" i="3" s="1"/>
  <c r="AD26" i="16" s="1"/>
  <c r="Y24" i="17" s="1"/>
  <c r="AT45" i="16"/>
  <c r="AV29" i="3"/>
  <c r="AU44" i="16"/>
  <c r="AU45" i="16" s="1"/>
  <c r="AU30" i="3"/>
  <c r="AN31" i="16"/>
  <c r="AO16" i="3"/>
  <c r="AN21" i="3"/>
  <c r="AM36" i="16"/>
  <c r="AH17" i="17" s="1"/>
  <c r="AB30" i="16"/>
  <c r="W26" i="17" s="1"/>
  <c r="AC15" i="3"/>
  <c r="Z62" i="2"/>
  <c r="AA63" i="2"/>
  <c r="AB66" i="2"/>
  <c r="AA65" i="2"/>
  <c r="AN59" i="2"/>
  <c r="AO60" i="2"/>
  <c r="AR45" i="2"/>
  <c r="AQ44" i="2"/>
  <c r="X71" i="2"/>
  <c r="X72" i="2"/>
  <c r="AD27" i="2"/>
  <c r="AD36" i="2" s="1"/>
  <c r="AE28" i="2"/>
  <c r="AF28" i="2" s="1"/>
  <c r="AD37" i="2"/>
  <c r="AI39" i="7"/>
  <c r="AJ31" i="2"/>
  <c r="AI30" i="2"/>
  <c r="BC57" i="2"/>
  <c r="BB56" i="2"/>
  <c r="Z50" i="2"/>
  <c r="Z69" i="2"/>
  <c r="Z75" i="2" s="1"/>
  <c r="AP42" i="2"/>
  <c r="AO41" i="2"/>
  <c r="AB35" i="16"/>
  <c r="W16" i="17" s="1"/>
  <c r="AA29" i="16"/>
  <c r="V25" i="17" s="1"/>
  <c r="V23" i="17" s="1"/>
  <c r="AB14" i="3"/>
  <c r="AC14" i="3" s="1"/>
  <c r="AA17" i="3"/>
  <c r="AT50" i="2"/>
  <c r="AU51" i="2"/>
  <c r="AI16" i="2"/>
  <c r="AH15" i="2"/>
  <c r="AI19" i="2"/>
  <c r="AH18" i="2"/>
  <c r="AI12" i="2"/>
  <c r="AH10" i="2"/>
  <c r="AG9" i="2"/>
  <c r="AI48" i="2"/>
  <c r="AH47" i="2"/>
  <c r="BB22" i="2"/>
  <c r="BA21" i="2"/>
  <c r="AI25" i="2"/>
  <c r="AH24" i="2"/>
  <c r="Z68" i="2" l="1"/>
  <c r="Z71" i="2" s="1"/>
  <c r="AG28" i="2"/>
  <c r="AF27" i="2"/>
  <c r="AF36" i="2" s="1"/>
  <c r="AL39" i="7" s="1"/>
  <c r="AF37" i="2"/>
  <c r="CJ25" i="3"/>
  <c r="CI40" i="16"/>
  <c r="AD20" i="3"/>
  <c r="I36" i="16"/>
  <c r="BH26" i="3"/>
  <c r="BG38" i="7" s="1"/>
  <c r="CN15" i="3"/>
  <c r="CM30" i="16"/>
  <c r="CM14" i="3"/>
  <c r="CL29" i="16"/>
  <c r="CN20" i="3"/>
  <c r="CM35" i="16"/>
  <c r="BG41" i="16"/>
  <c r="BL39" i="16"/>
  <c r="BX35" i="16"/>
  <c r="BY20" i="3"/>
  <c r="Y72" i="2"/>
  <c r="Y74" i="2" s="1"/>
  <c r="AF11" i="3" s="1"/>
  <c r="AF26" i="16" s="1"/>
  <c r="AA24" i="17" s="1"/>
  <c r="BM24" i="3"/>
  <c r="BM28" i="9" s="1"/>
  <c r="BH37" i="16"/>
  <c r="BI22" i="3"/>
  <c r="BI36" i="16"/>
  <c r="BJ21" i="3"/>
  <c r="BI23" i="3"/>
  <c r="BH38" i="16"/>
  <c r="AV32" i="3"/>
  <c r="AU47" i="16"/>
  <c r="AP22" i="3"/>
  <c r="AO37" i="16"/>
  <c r="AJ53" i="2"/>
  <c r="AK54" i="2"/>
  <c r="AJ34" i="2"/>
  <c r="AI33" i="2"/>
  <c r="AA32" i="16"/>
  <c r="AP23" i="3"/>
  <c r="AO38" i="16"/>
  <c r="X74" i="2"/>
  <c r="AE11" i="3" s="1"/>
  <c r="AE26" i="16" s="1"/>
  <c r="Z24" i="17" s="1"/>
  <c r="AN36" i="16"/>
  <c r="AI17" i="17" s="1"/>
  <c r="AO21" i="3"/>
  <c r="AW29" i="3"/>
  <c r="AV30" i="3"/>
  <c r="AV44" i="16"/>
  <c r="AP16" i="3"/>
  <c r="AO31" i="16"/>
  <c r="AE20" i="3"/>
  <c r="AD35" i="16"/>
  <c r="Y16" i="17" s="1"/>
  <c r="AC30" i="16"/>
  <c r="X26" i="17" s="1"/>
  <c r="AD15" i="3"/>
  <c r="AD14" i="3"/>
  <c r="AC29" i="16"/>
  <c r="X25" i="17" s="1"/>
  <c r="X23" i="17" s="1"/>
  <c r="AC17" i="3"/>
  <c r="AB65" i="2"/>
  <c r="AC66" i="2"/>
  <c r="BC56" i="2"/>
  <c r="BD57" i="2"/>
  <c r="AR44" i="2"/>
  <c r="AS45" i="2"/>
  <c r="AK31" i="2"/>
  <c r="AJ30" i="2"/>
  <c r="AQ42" i="2"/>
  <c r="AP41" i="2"/>
  <c r="AE27" i="2"/>
  <c r="AE36" i="2" s="1"/>
  <c r="AE37" i="2"/>
  <c r="AO59" i="2"/>
  <c r="AP60" i="2"/>
  <c r="AB63" i="2"/>
  <c r="AA62" i="2"/>
  <c r="AA68" i="2" s="1"/>
  <c r="AA69" i="2"/>
  <c r="AA75" i="2" s="1"/>
  <c r="AJ39" i="7"/>
  <c r="AB29" i="16"/>
  <c r="W25" i="17" s="1"/>
  <c r="W23" i="17" s="1"/>
  <c r="AB17" i="3"/>
  <c r="AV51" i="2"/>
  <c r="AU50" i="2"/>
  <c r="AI15" i="2"/>
  <c r="AI18" i="2"/>
  <c r="AK13" i="2"/>
  <c r="AJ12" i="2"/>
  <c r="AH9" i="2"/>
  <c r="AI10" i="2"/>
  <c r="AJ48" i="2"/>
  <c r="AI47" i="2"/>
  <c r="BB21" i="2"/>
  <c r="BC22" i="2"/>
  <c r="AI24" i="2"/>
  <c r="Z72" i="2" l="1"/>
  <c r="Z74" i="2" s="1"/>
  <c r="AG11" i="3" s="1"/>
  <c r="C11" i="3" s="1"/>
  <c r="AG27" i="2"/>
  <c r="AG36" i="2" s="1"/>
  <c r="AM39" i="7" s="1"/>
  <c r="AH28" i="2"/>
  <c r="AG37" i="2"/>
  <c r="CK25" i="3"/>
  <c r="CJ40" i="16"/>
  <c r="BH41" i="16"/>
  <c r="CN35" i="16"/>
  <c r="CO20" i="3"/>
  <c r="CN30" i="16"/>
  <c r="CO15" i="3"/>
  <c r="CO30" i="16" s="1"/>
  <c r="I30" i="16" s="1"/>
  <c r="CN14" i="3"/>
  <c r="CM29" i="16"/>
  <c r="BI26" i="3"/>
  <c r="BH38" i="7" s="1"/>
  <c r="BN24" i="3"/>
  <c r="BN28" i="9" s="1"/>
  <c r="BM39" i="16"/>
  <c r="BY35" i="16"/>
  <c r="BZ20" i="3"/>
  <c r="AV45" i="16"/>
  <c r="BJ22" i="3"/>
  <c r="BI37" i="16"/>
  <c r="BJ36" i="16"/>
  <c r="BK21" i="3"/>
  <c r="BJ23" i="3"/>
  <c r="BI38" i="16"/>
  <c r="AP37" i="16"/>
  <c r="AQ22" i="3"/>
  <c r="AV47" i="16"/>
  <c r="AW32" i="3"/>
  <c r="AK34" i="2"/>
  <c r="AJ33" i="2"/>
  <c r="AK53" i="2"/>
  <c r="AL54" i="2"/>
  <c r="AP38" i="16"/>
  <c r="AQ23" i="3"/>
  <c r="AP21" i="3"/>
  <c r="AO36" i="16"/>
  <c r="AJ17" i="17" s="1"/>
  <c r="AX29" i="3"/>
  <c r="AW30" i="3"/>
  <c r="AW44" i="16"/>
  <c r="AW45" i="16" s="1"/>
  <c r="AP31" i="16"/>
  <c r="AQ16" i="3"/>
  <c r="AE35" i="16"/>
  <c r="Z16" i="17" s="1"/>
  <c r="AF20" i="3"/>
  <c r="AC32" i="16"/>
  <c r="AD30" i="16"/>
  <c r="Y26" i="17" s="1"/>
  <c r="AE15" i="3"/>
  <c r="AD29" i="16"/>
  <c r="Y25" i="17" s="1"/>
  <c r="AE14" i="3"/>
  <c r="AD17" i="3"/>
  <c r="AK39" i="7"/>
  <c r="AR42" i="2"/>
  <c r="AQ41" i="2"/>
  <c r="AA72" i="2"/>
  <c r="AA71" i="2"/>
  <c r="BE57" i="2"/>
  <c r="BE56" i="2" s="1"/>
  <c r="BD56" i="2"/>
  <c r="AC63" i="2"/>
  <c r="AB62" i="2"/>
  <c r="AB68" i="2" s="1"/>
  <c r="AB69" i="2"/>
  <c r="AB75" i="2" s="1"/>
  <c r="AP59" i="2"/>
  <c r="AQ60" i="2"/>
  <c r="AL31" i="2"/>
  <c r="AK30" i="2"/>
  <c r="AD66" i="2"/>
  <c r="AC65" i="2"/>
  <c r="AT45" i="2"/>
  <c r="AS44" i="2"/>
  <c r="AB32" i="16"/>
  <c r="AW51" i="2"/>
  <c r="AV50" i="2"/>
  <c r="AK16" i="2"/>
  <c r="AJ15" i="2"/>
  <c r="AJ18" i="2"/>
  <c r="AK19" i="2"/>
  <c r="AL13" i="2"/>
  <c r="AK12" i="2"/>
  <c r="AI9" i="2"/>
  <c r="AK48" i="2"/>
  <c r="AJ47" i="2"/>
  <c r="BC21" i="2"/>
  <c r="BD22" i="2"/>
  <c r="AK25" i="2"/>
  <c r="AJ24" i="2"/>
  <c r="Y23" i="17" l="1"/>
  <c r="AI28" i="2"/>
  <c r="AH27" i="2"/>
  <c r="AH36" i="2" s="1"/>
  <c r="AN39" i="7" s="1"/>
  <c r="AH37" i="2"/>
  <c r="CK40" i="16"/>
  <c r="CL25" i="3"/>
  <c r="BI41" i="16"/>
  <c r="CO35" i="16"/>
  <c r="BJ26" i="3"/>
  <c r="BI38" i="7" s="1"/>
  <c r="CO14" i="3"/>
  <c r="CN29" i="16"/>
  <c r="BZ35" i="16"/>
  <c r="CA20" i="3"/>
  <c r="BO24" i="3"/>
  <c r="BO28" i="9" s="1"/>
  <c r="BN39" i="16"/>
  <c r="BJ38" i="16"/>
  <c r="BK23" i="3"/>
  <c r="BK36" i="16"/>
  <c r="BL21" i="3"/>
  <c r="BJ37" i="16"/>
  <c r="BK22" i="3"/>
  <c r="AG20" i="3"/>
  <c r="AW47" i="16"/>
  <c r="AX32" i="3"/>
  <c r="AQ37" i="16"/>
  <c r="AR22" i="3"/>
  <c r="AL34" i="2"/>
  <c r="AK33" i="2"/>
  <c r="AL53" i="2"/>
  <c r="AM54" i="2"/>
  <c r="AR23" i="3"/>
  <c r="AQ38" i="16"/>
  <c r="AG26" i="16"/>
  <c r="AA74" i="2"/>
  <c r="AH11" i="3" s="1"/>
  <c r="AH26" i="16" s="1"/>
  <c r="AC24" i="17" s="1"/>
  <c r="AQ21" i="3"/>
  <c r="AP36" i="16"/>
  <c r="AK17" i="17" s="1"/>
  <c r="AX30" i="3"/>
  <c r="AY29" i="3"/>
  <c r="AX44" i="16"/>
  <c r="AX45" i="16" s="1"/>
  <c r="AQ31" i="16"/>
  <c r="AR16" i="3"/>
  <c r="AF35" i="16"/>
  <c r="AA16" i="17" s="1"/>
  <c r="AD32" i="16"/>
  <c r="AE30" i="16"/>
  <c r="Z26" i="17" s="1"/>
  <c r="AF15" i="3"/>
  <c r="AE29" i="16"/>
  <c r="Z25" i="17" s="1"/>
  <c r="AF14" i="3"/>
  <c r="AE17" i="3"/>
  <c r="AC62" i="2"/>
  <c r="AC68" i="2" s="1"/>
  <c r="AD63" i="2"/>
  <c r="AC69" i="2"/>
  <c r="AC75" i="2" s="1"/>
  <c r="AE66" i="2"/>
  <c r="AD65" i="2"/>
  <c r="AS42" i="2"/>
  <c r="AR41" i="2"/>
  <c r="AM31" i="2"/>
  <c r="AL30" i="2"/>
  <c r="AQ59" i="2"/>
  <c r="AR60" i="2"/>
  <c r="AT44" i="2"/>
  <c r="AU45" i="2"/>
  <c r="AB72" i="2"/>
  <c r="AB71" i="2"/>
  <c r="AX51" i="2"/>
  <c r="AW50" i="2"/>
  <c r="AL16" i="2"/>
  <c r="AK15" i="2"/>
  <c r="AK18" i="2"/>
  <c r="AL19" i="2"/>
  <c r="AL12" i="2"/>
  <c r="AM13" i="2"/>
  <c r="AJ9" i="2"/>
  <c r="AK10" i="2"/>
  <c r="AL48" i="2"/>
  <c r="AK47" i="2"/>
  <c r="BE22" i="2"/>
  <c r="BD21" i="2"/>
  <c r="AK24" i="2"/>
  <c r="AL25" i="2"/>
  <c r="Z23" i="17" l="1"/>
  <c r="AI27" i="2"/>
  <c r="AI36" i="2" s="1"/>
  <c r="AO39" i="7" s="1"/>
  <c r="AI37" i="2"/>
  <c r="BE21" i="2"/>
  <c r="BF22" i="2"/>
  <c r="D26" i="16"/>
  <c r="AB24" i="17"/>
  <c r="CL40" i="16"/>
  <c r="CM25" i="3"/>
  <c r="I35" i="16"/>
  <c r="CO29" i="16"/>
  <c r="BK26" i="3"/>
  <c r="BJ38" i="7" s="1"/>
  <c r="BJ41" i="16"/>
  <c r="BL36" i="16"/>
  <c r="BP24" i="3"/>
  <c r="BP28" i="9" s="1"/>
  <c r="BO39" i="16"/>
  <c r="CA35" i="16"/>
  <c r="CB20" i="3"/>
  <c r="BM21" i="3"/>
  <c r="BK38" i="16"/>
  <c r="BL23" i="3"/>
  <c r="BL38" i="16" s="1"/>
  <c r="BK37" i="16"/>
  <c r="BL22" i="3"/>
  <c r="BL37" i="16" s="1"/>
  <c r="AS22" i="3"/>
  <c r="AS37" i="16" s="1"/>
  <c r="AR37" i="16"/>
  <c r="AY32" i="3"/>
  <c r="AX47" i="16"/>
  <c r="AN54" i="2"/>
  <c r="AM53" i="2"/>
  <c r="AM34" i="2"/>
  <c r="AL33" i="2"/>
  <c r="AB74" i="2"/>
  <c r="AI11" i="3" s="1"/>
  <c r="AI26" i="16" s="1"/>
  <c r="AD24" i="17" s="1"/>
  <c r="AS23" i="3"/>
  <c r="AS38" i="16" s="1"/>
  <c r="AR38" i="16"/>
  <c r="AR21" i="3"/>
  <c r="AQ36" i="16"/>
  <c r="AL17" i="17" s="1"/>
  <c r="AY44" i="16"/>
  <c r="AY45" i="16" s="1"/>
  <c r="AZ29" i="3"/>
  <c r="BA29" i="3" s="1"/>
  <c r="AY30" i="3"/>
  <c r="AR31" i="16"/>
  <c r="AS16" i="3"/>
  <c r="AG35" i="16"/>
  <c r="AB16" i="17" s="1"/>
  <c r="AE32" i="16"/>
  <c r="AF30" i="16"/>
  <c r="AA26" i="17" s="1"/>
  <c r="AG15" i="3"/>
  <c r="AG14" i="3"/>
  <c r="AF29" i="16"/>
  <c r="AA25" i="17" s="1"/>
  <c r="AA23" i="17" s="1"/>
  <c r="AF17" i="3"/>
  <c r="AN31" i="2"/>
  <c r="AM30" i="2"/>
  <c r="AE63" i="2"/>
  <c r="AD62" i="2"/>
  <c r="AD68" i="2" s="1"/>
  <c r="AD69" i="2"/>
  <c r="AD75" i="2" s="1"/>
  <c r="AC71" i="2"/>
  <c r="AC72" i="2"/>
  <c r="AV45" i="2"/>
  <c r="AU44" i="2"/>
  <c r="AT42" i="2"/>
  <c r="AS41" i="2"/>
  <c r="AS60" i="2"/>
  <c r="AR59" i="2"/>
  <c r="AE65" i="2"/>
  <c r="AF66" i="2"/>
  <c r="AY51" i="2"/>
  <c r="AX50" i="2"/>
  <c r="AM16" i="2"/>
  <c r="AL15" i="2"/>
  <c r="AL18" i="2"/>
  <c r="AM19" i="2"/>
  <c r="AM12" i="2"/>
  <c r="AN13" i="2"/>
  <c r="AL10" i="2"/>
  <c r="AK9" i="2"/>
  <c r="AM48" i="2"/>
  <c r="AL47" i="2"/>
  <c r="AL24" i="2"/>
  <c r="AM25" i="2"/>
  <c r="AK28" i="2" l="1"/>
  <c r="AJ27" i="2"/>
  <c r="AJ36" i="2" s="1"/>
  <c r="AP39" i="7" s="1"/>
  <c r="AJ37" i="2"/>
  <c r="BF21" i="2"/>
  <c r="BG22" i="2"/>
  <c r="CN25" i="3"/>
  <c r="CM40" i="16"/>
  <c r="I29" i="16"/>
  <c r="BK41" i="16"/>
  <c r="BM36" i="16"/>
  <c r="BL26" i="3"/>
  <c r="BK38" i="7" s="1"/>
  <c r="BL41" i="16"/>
  <c r="CB35" i="16"/>
  <c r="CC20" i="3"/>
  <c r="CC35" i="16" s="1"/>
  <c r="BQ24" i="3"/>
  <c r="BQ28" i="9" s="1"/>
  <c r="F28" i="9" s="1"/>
  <c r="BP39" i="16"/>
  <c r="BM22" i="3"/>
  <c r="BM23" i="3"/>
  <c r="BA44" i="16"/>
  <c r="BA45" i="16" s="1"/>
  <c r="BA30" i="3"/>
  <c r="BB29" i="3"/>
  <c r="BN21" i="3"/>
  <c r="D35" i="16"/>
  <c r="E37" i="16"/>
  <c r="AY47" i="16"/>
  <c r="AZ32" i="3"/>
  <c r="AM33" i="2"/>
  <c r="AN34" i="2"/>
  <c r="AO54" i="2"/>
  <c r="AN53" i="2"/>
  <c r="E38" i="16"/>
  <c r="AC74" i="2"/>
  <c r="AJ11" i="3" s="1"/>
  <c r="AJ26" i="16" s="1"/>
  <c r="AE24" i="17" s="1"/>
  <c r="AS21" i="3"/>
  <c r="AR36" i="16"/>
  <c r="AM17" i="17" s="1"/>
  <c r="AZ44" i="16"/>
  <c r="AZ30" i="3"/>
  <c r="AS31" i="16"/>
  <c r="E31" i="16" s="1"/>
  <c r="AI20" i="3"/>
  <c r="AI26" i="3" s="1"/>
  <c r="AH35" i="16"/>
  <c r="AG38" i="7"/>
  <c r="AF32" i="16"/>
  <c r="AG30" i="16"/>
  <c r="AG29" i="16"/>
  <c r="AG17" i="3"/>
  <c r="AG66" i="2"/>
  <c r="AF65" i="2"/>
  <c r="AU42" i="2"/>
  <c r="AT41" i="2"/>
  <c r="AD71" i="2"/>
  <c r="AD72" i="2"/>
  <c r="AF63" i="2"/>
  <c r="AE62" i="2"/>
  <c r="AE68" i="2" s="1"/>
  <c r="AE69" i="2"/>
  <c r="AE75" i="2" s="1"/>
  <c r="AW45" i="2"/>
  <c r="AV44" i="2"/>
  <c r="AN30" i="2"/>
  <c r="AO31" i="2"/>
  <c r="AT60" i="2"/>
  <c r="AS59" i="2"/>
  <c r="AZ51" i="2"/>
  <c r="AY50" i="2"/>
  <c r="AN16" i="2"/>
  <c r="AM15" i="2"/>
  <c r="AM18" i="2"/>
  <c r="AN19" i="2"/>
  <c r="AN12" i="2"/>
  <c r="AO13" i="2"/>
  <c r="AM10" i="2"/>
  <c r="AL9" i="2"/>
  <c r="AN48" i="2"/>
  <c r="AM47" i="2"/>
  <c r="AM24" i="2"/>
  <c r="AN25" i="2"/>
  <c r="AH41" i="16" l="1"/>
  <c r="AC16" i="17"/>
  <c r="AC15" i="17" s="1"/>
  <c r="D29" i="16"/>
  <c r="AB25" i="17"/>
  <c r="D30" i="16"/>
  <c r="AB26" i="17"/>
  <c r="AK27" i="2"/>
  <c r="AK36" i="2" s="1"/>
  <c r="AQ39" i="7" s="1"/>
  <c r="AL28" i="2"/>
  <c r="AK37" i="2"/>
  <c r="BH22" i="2"/>
  <c r="BG21" i="2"/>
  <c r="CN40" i="16"/>
  <c r="CO25" i="3"/>
  <c r="BM26" i="3"/>
  <c r="BL38" i="7" s="1"/>
  <c r="BN36" i="16"/>
  <c r="BQ39" i="16"/>
  <c r="H35" i="16"/>
  <c r="BN23" i="3"/>
  <c r="BM38" i="16"/>
  <c r="BN22" i="3"/>
  <c r="BM37" i="16"/>
  <c r="D32" i="16"/>
  <c r="AZ47" i="16"/>
  <c r="BA32" i="3"/>
  <c r="BC29" i="3"/>
  <c r="BB44" i="16"/>
  <c r="BB45" i="16" s="1"/>
  <c r="BB30" i="3"/>
  <c r="BO21" i="3"/>
  <c r="AO53" i="2"/>
  <c r="AP54" i="2"/>
  <c r="AO34" i="2"/>
  <c r="AN33" i="2"/>
  <c r="AD74" i="2"/>
  <c r="AK11" i="3" s="1"/>
  <c r="AK26" i="16" s="1"/>
  <c r="AF24" i="17" s="1"/>
  <c r="AS36" i="16"/>
  <c r="AN17" i="17" s="1"/>
  <c r="AZ45" i="16"/>
  <c r="E45" i="16"/>
  <c r="AU16" i="3"/>
  <c r="AT31" i="16"/>
  <c r="AH38" i="7"/>
  <c r="AJ20" i="3"/>
  <c r="AJ26" i="3" s="1"/>
  <c r="AI35" i="16"/>
  <c r="AI15" i="3"/>
  <c r="AH30" i="16"/>
  <c r="AC26" i="17" s="1"/>
  <c r="AI14" i="3"/>
  <c r="AH29" i="16"/>
  <c r="AC25" i="17" s="1"/>
  <c r="AH17" i="3"/>
  <c r="AH34" i="3" s="1"/>
  <c r="AG32" i="16"/>
  <c r="AX45" i="2"/>
  <c r="AW44" i="2"/>
  <c r="AH66" i="2"/>
  <c r="AG65" i="2"/>
  <c r="AT59" i="2"/>
  <c r="AU60" i="2"/>
  <c r="AE72" i="2"/>
  <c r="AE71" i="2"/>
  <c r="AU41" i="2"/>
  <c r="AV42" i="2"/>
  <c r="AO30" i="2"/>
  <c r="AP31" i="2"/>
  <c r="AG63" i="2"/>
  <c r="AF62" i="2"/>
  <c r="AF68" i="2" s="1"/>
  <c r="AF69" i="2"/>
  <c r="AF75" i="2" s="1"/>
  <c r="BA51" i="2"/>
  <c r="AZ50" i="2"/>
  <c r="AO16" i="2"/>
  <c r="AN15" i="2"/>
  <c r="AN18" i="2"/>
  <c r="AO19" i="2"/>
  <c r="AP13" i="2"/>
  <c r="AO12" i="2"/>
  <c r="AN10" i="2"/>
  <c r="AM9" i="2"/>
  <c r="AO48" i="2"/>
  <c r="AN47" i="2"/>
  <c r="AO25" i="2"/>
  <c r="AN24" i="2"/>
  <c r="AB23" i="17" l="1"/>
  <c r="AI41" i="16"/>
  <c r="AD16" i="17"/>
  <c r="AD15" i="17" s="1"/>
  <c r="AC23" i="17"/>
  <c r="AL27" i="2"/>
  <c r="AL36" i="2" s="1"/>
  <c r="AR39" i="7" s="1"/>
  <c r="AM28" i="2"/>
  <c r="AL37" i="2"/>
  <c r="BH21" i="2"/>
  <c r="BI22" i="2"/>
  <c r="CO40" i="16"/>
  <c r="I40" i="16" s="1"/>
  <c r="CP25" i="3"/>
  <c r="BN26" i="3"/>
  <c r="BM38" i="7" s="1"/>
  <c r="BM41" i="16"/>
  <c r="AH15" i="9"/>
  <c r="AH18" i="9" s="1"/>
  <c r="BO36" i="16"/>
  <c r="G39" i="16"/>
  <c r="BO22" i="3"/>
  <c r="BN37" i="16"/>
  <c r="BO23" i="3"/>
  <c r="BN38" i="16"/>
  <c r="BT24" i="3"/>
  <c r="BT28" i="9" s="1"/>
  <c r="BS39" i="16"/>
  <c r="BP21" i="3"/>
  <c r="BD29" i="3"/>
  <c r="BC44" i="16"/>
  <c r="BC45" i="16" s="1"/>
  <c r="BC30" i="3"/>
  <c r="BB32" i="3"/>
  <c r="BA47" i="16"/>
  <c r="AQ54" i="2"/>
  <c r="AP53" i="2"/>
  <c r="AP34" i="2"/>
  <c r="AO33" i="2"/>
  <c r="AE74" i="2"/>
  <c r="AL11" i="3" s="1"/>
  <c r="AL26" i="16" s="1"/>
  <c r="AG24" i="17" s="1"/>
  <c r="E36" i="16"/>
  <c r="AH32" i="16"/>
  <c r="AH24" i="16" s="1"/>
  <c r="AH49" i="16" s="1"/>
  <c r="AU31" i="16"/>
  <c r="AV16" i="3"/>
  <c r="AK20" i="3"/>
  <c r="AK26" i="3" s="1"/>
  <c r="AI38" i="7"/>
  <c r="AJ35" i="16"/>
  <c r="AI30" i="16"/>
  <c r="AD26" i="17" s="1"/>
  <c r="AJ15" i="3"/>
  <c r="AJ14" i="3"/>
  <c r="AI29" i="16"/>
  <c r="AD25" i="17" s="1"/>
  <c r="AI17" i="3"/>
  <c r="AI34" i="3" s="1"/>
  <c r="AW42" i="2"/>
  <c r="AV41" i="2"/>
  <c r="AI66" i="2"/>
  <c r="AH65" i="2"/>
  <c r="AH63" i="2"/>
  <c r="AG62" i="2"/>
  <c r="AG68" i="2" s="1"/>
  <c r="AG69" i="2"/>
  <c r="AG75" i="2" s="1"/>
  <c r="AF71" i="2"/>
  <c r="AF72" i="2"/>
  <c r="AQ31" i="2"/>
  <c r="AP30" i="2"/>
  <c r="AX44" i="2"/>
  <c r="AY45" i="2"/>
  <c r="AV60" i="2"/>
  <c r="AU59" i="2"/>
  <c r="BB51" i="2"/>
  <c r="BA50" i="2"/>
  <c r="AO15" i="2"/>
  <c r="AP16" i="2"/>
  <c r="AP19" i="2"/>
  <c r="AO18" i="2"/>
  <c r="AQ13" i="2"/>
  <c r="AP12" i="2"/>
  <c r="AO10" i="2"/>
  <c r="AN9" i="2"/>
  <c r="AP48" i="2"/>
  <c r="AO47" i="2"/>
  <c r="AP25" i="2"/>
  <c r="AO24" i="2"/>
  <c r="AJ41" i="16" l="1"/>
  <c r="AE16" i="17"/>
  <c r="AE15" i="17" s="1"/>
  <c r="AD23" i="17"/>
  <c r="AM27" i="2"/>
  <c r="AM36" i="2" s="1"/>
  <c r="AS39" i="7" s="1"/>
  <c r="AN28" i="2"/>
  <c r="AM37" i="2"/>
  <c r="BJ22" i="2"/>
  <c r="BI21" i="2"/>
  <c r="CQ25" i="3"/>
  <c r="CP40" i="16"/>
  <c r="CP41" i="16" s="1"/>
  <c r="CP26" i="3"/>
  <c r="AI15" i="9"/>
  <c r="AI18" i="9" s="1"/>
  <c r="BO26" i="3"/>
  <c r="BN38" i="7" s="1"/>
  <c r="BN41" i="16"/>
  <c r="BP36" i="16"/>
  <c r="BP23" i="3"/>
  <c r="BO38" i="16"/>
  <c r="BP22" i="3"/>
  <c r="BO37" i="16"/>
  <c r="BU24" i="3"/>
  <c r="BU28" i="9" s="1"/>
  <c r="BT39" i="16"/>
  <c r="BD30" i="3"/>
  <c r="BD44" i="16"/>
  <c r="BE29" i="3"/>
  <c r="BC32" i="3"/>
  <c r="BB47" i="16"/>
  <c r="BQ21" i="3"/>
  <c r="AQ34" i="2"/>
  <c r="AP33" i="2"/>
  <c r="AR54" i="2"/>
  <c r="AQ53" i="2"/>
  <c r="AF74" i="2"/>
  <c r="AM11" i="3" s="1"/>
  <c r="AM26" i="16" s="1"/>
  <c r="AH24" i="17" s="1"/>
  <c r="AI32" i="16"/>
  <c r="AI24" i="16" s="1"/>
  <c r="AI49" i="16" s="1"/>
  <c r="AV31" i="16"/>
  <c r="AW16" i="3"/>
  <c r="AL20" i="3"/>
  <c r="AL26" i="3" s="1"/>
  <c r="AK35" i="16"/>
  <c r="AJ38" i="7"/>
  <c r="AJ30" i="16"/>
  <c r="AE26" i="17" s="1"/>
  <c r="AK15" i="3"/>
  <c r="AJ29" i="16"/>
  <c r="AE25" i="17" s="1"/>
  <c r="AK14" i="3"/>
  <c r="AJ17" i="3"/>
  <c r="AJ34" i="3" s="1"/>
  <c r="AR31" i="2"/>
  <c r="AQ30" i="2"/>
  <c r="AW60" i="2"/>
  <c r="AV59" i="2"/>
  <c r="AI65" i="2"/>
  <c r="AZ45" i="2"/>
  <c r="AY44" i="2"/>
  <c r="AG71" i="2"/>
  <c r="AG72" i="2"/>
  <c r="AI63" i="2"/>
  <c r="AH62" i="2"/>
  <c r="AH68" i="2" s="1"/>
  <c r="AH69" i="2"/>
  <c r="AH75" i="2" s="1"/>
  <c r="AX42" i="2"/>
  <c r="AW41" i="2"/>
  <c r="BC51" i="2"/>
  <c r="BB50" i="2"/>
  <c r="AQ16" i="2"/>
  <c r="AP15" i="2"/>
  <c r="AQ19" i="2"/>
  <c r="AP18" i="2"/>
  <c r="AR13" i="2"/>
  <c r="AQ12" i="2"/>
  <c r="AP10" i="2"/>
  <c r="AP37" i="2" s="1"/>
  <c r="AO9" i="2"/>
  <c r="AQ48" i="2"/>
  <c r="AP47" i="2"/>
  <c r="AQ25" i="2"/>
  <c r="AP24" i="2"/>
  <c r="AK41" i="16" l="1"/>
  <c r="AF16" i="17"/>
  <c r="AF15" i="17" s="1"/>
  <c r="AE23" i="17"/>
  <c r="AN27" i="2"/>
  <c r="AN36" i="2" s="1"/>
  <c r="AT39" i="7" s="1"/>
  <c r="AO28" i="2"/>
  <c r="AN37" i="2"/>
  <c r="BJ21" i="2"/>
  <c r="BK22" i="2"/>
  <c r="CO38" i="7"/>
  <c r="CR25" i="3"/>
  <c r="CQ40" i="16"/>
  <c r="CQ41" i="16" s="1"/>
  <c r="CQ26" i="3"/>
  <c r="BP26" i="3"/>
  <c r="BO38" i="7" s="1"/>
  <c r="BO41" i="16"/>
  <c r="AJ15" i="9"/>
  <c r="AJ18" i="9" s="1"/>
  <c r="BQ36" i="16"/>
  <c r="BQ22" i="3"/>
  <c r="BP37" i="16"/>
  <c r="BQ23" i="3"/>
  <c r="BP38" i="16"/>
  <c r="BV24" i="3"/>
  <c r="BV28" i="9" s="1"/>
  <c r="BU39" i="16"/>
  <c r="BC47" i="16"/>
  <c r="BD32" i="3"/>
  <c r="BE30" i="3"/>
  <c r="BE44" i="16"/>
  <c r="BE45" i="16" s="1"/>
  <c r="BD45" i="16"/>
  <c r="AR53" i="2"/>
  <c r="AS54" i="2"/>
  <c r="AQ33" i="2"/>
  <c r="AR34" i="2"/>
  <c r="AG74" i="2"/>
  <c r="AN11" i="3" s="1"/>
  <c r="AN26" i="16" s="1"/>
  <c r="AI24" i="17" s="1"/>
  <c r="AX16" i="3"/>
  <c r="AW31" i="16"/>
  <c r="AM20" i="3"/>
  <c r="AM26" i="3" s="1"/>
  <c r="AL35" i="16"/>
  <c r="AK38" i="7"/>
  <c r="AJ32" i="16"/>
  <c r="AJ24" i="16" s="1"/>
  <c r="AJ49" i="16" s="1"/>
  <c r="AL15" i="3"/>
  <c r="AK30" i="16"/>
  <c r="AF26" i="17" s="1"/>
  <c r="AK29" i="16"/>
  <c r="AF25" i="17" s="1"/>
  <c r="AL14" i="3"/>
  <c r="AK17" i="3"/>
  <c r="AK34" i="3" s="1"/>
  <c r="C17" i="3"/>
  <c r="AY42" i="2"/>
  <c r="AX41" i="2"/>
  <c r="BA45" i="2"/>
  <c r="AZ44" i="2"/>
  <c r="AS31" i="2"/>
  <c r="AR30" i="2"/>
  <c r="AH72" i="2"/>
  <c r="AH71" i="2"/>
  <c r="AK66" i="2"/>
  <c r="AJ65" i="2"/>
  <c r="AI62" i="2"/>
  <c r="AI68" i="2" s="1"/>
  <c r="AJ63" i="2"/>
  <c r="AI69" i="2"/>
  <c r="AI75" i="2" s="1"/>
  <c r="AW59" i="2"/>
  <c r="AX60" i="2"/>
  <c r="BD51" i="2"/>
  <c r="BC50" i="2"/>
  <c r="AQ15" i="2"/>
  <c r="AR16" i="2"/>
  <c r="AR19" i="2"/>
  <c r="AQ18" i="2"/>
  <c r="AS13" i="2"/>
  <c r="AR12" i="2"/>
  <c r="AP9" i="2"/>
  <c r="AP36" i="2" s="1"/>
  <c r="AQ10" i="2"/>
  <c r="AQ47" i="2"/>
  <c r="AR48" i="2"/>
  <c r="AR25" i="2"/>
  <c r="AQ24" i="2"/>
  <c r="AL41" i="16" l="1"/>
  <c r="AG16" i="17"/>
  <c r="AG15" i="17" s="1"/>
  <c r="AF23" i="17"/>
  <c r="AO27" i="2"/>
  <c r="AO36" i="2" s="1"/>
  <c r="AU39" i="7" s="1"/>
  <c r="AO37" i="2"/>
  <c r="BK21" i="2"/>
  <c r="BL22" i="2"/>
  <c r="CP38" i="7"/>
  <c r="CS25" i="3"/>
  <c r="CR40" i="16"/>
  <c r="CR41" i="16" s="1"/>
  <c r="CR26" i="3"/>
  <c r="AK15" i="9"/>
  <c r="AK18" i="9" s="1"/>
  <c r="BQ26" i="3"/>
  <c r="BP38" i="7" s="1"/>
  <c r="E38" i="7" s="1"/>
  <c r="BP41" i="16"/>
  <c r="G36" i="16"/>
  <c r="BS23" i="3"/>
  <c r="BQ38" i="16"/>
  <c r="G38" i="16" s="1"/>
  <c r="BV39" i="16"/>
  <c r="BW24" i="3"/>
  <c r="BW28" i="9" s="1"/>
  <c r="BS22" i="3"/>
  <c r="BQ37" i="16"/>
  <c r="BS21" i="3"/>
  <c r="BQ38" i="7"/>
  <c r="BF30" i="3"/>
  <c r="BG29" i="3"/>
  <c r="BF44" i="16"/>
  <c r="BE32" i="3"/>
  <c r="BD47" i="16"/>
  <c r="F44" i="16"/>
  <c r="F45" i="16" s="1"/>
  <c r="AH74" i="2"/>
  <c r="AO11" i="3" s="1"/>
  <c r="AO26" i="16" s="1"/>
  <c r="AJ24" i="17" s="1"/>
  <c r="AR33" i="2"/>
  <c r="AS34" i="2"/>
  <c r="AT54" i="2"/>
  <c r="AS53" i="2"/>
  <c r="AK32" i="16"/>
  <c r="AK24" i="16" s="1"/>
  <c r="AK49" i="16" s="1"/>
  <c r="AY16" i="3"/>
  <c r="AX31" i="16"/>
  <c r="AM35" i="16"/>
  <c r="AN20" i="3"/>
  <c r="AN26" i="3" s="1"/>
  <c r="AL38" i="7"/>
  <c r="AL30" i="16"/>
  <c r="AG26" i="17" s="1"/>
  <c r="AM15" i="3"/>
  <c r="AL29" i="16"/>
  <c r="AG25" i="17" s="1"/>
  <c r="AM14" i="3"/>
  <c r="AL17" i="3"/>
  <c r="AL34" i="3" s="1"/>
  <c r="AX59" i="2"/>
  <c r="AY60" i="2"/>
  <c r="AL66" i="2"/>
  <c r="AK65" i="2"/>
  <c r="AZ42" i="2"/>
  <c r="AY41" i="2"/>
  <c r="BA44" i="2"/>
  <c r="BB45" i="2"/>
  <c r="AJ62" i="2"/>
  <c r="AJ68" i="2" s="1"/>
  <c r="AK63" i="2"/>
  <c r="AJ69" i="2"/>
  <c r="AJ75" i="2" s="1"/>
  <c r="AT31" i="2"/>
  <c r="AS30" i="2"/>
  <c r="AI71" i="2"/>
  <c r="AI72" i="2"/>
  <c r="BD50" i="2"/>
  <c r="BE51" i="2"/>
  <c r="BE50" i="2" s="1"/>
  <c r="AS16" i="2"/>
  <c r="AR15" i="2"/>
  <c r="AR18" i="2"/>
  <c r="AS19" i="2"/>
  <c r="AT13" i="2"/>
  <c r="AS12" i="2"/>
  <c r="AV39" i="7"/>
  <c r="AR10" i="2"/>
  <c r="AR37" i="2" s="1"/>
  <c r="AQ9" i="2"/>
  <c r="AQ36" i="2" s="1"/>
  <c r="AQ37" i="2"/>
  <c r="AS48" i="2"/>
  <c r="AR47" i="2"/>
  <c r="AS25" i="2"/>
  <c r="AR24" i="2"/>
  <c r="AM41" i="16" l="1"/>
  <c r="AH16" i="17"/>
  <c r="AH15" i="17" s="1"/>
  <c r="AG23" i="17"/>
  <c r="BL21" i="2"/>
  <c r="BM22" i="2"/>
  <c r="CQ38" i="7"/>
  <c r="CT25" i="3"/>
  <c r="CS40" i="16"/>
  <c r="CS41" i="16" s="1"/>
  <c r="CS26" i="3"/>
  <c r="AL15" i="9"/>
  <c r="AL18" i="9" s="1"/>
  <c r="BS36" i="16"/>
  <c r="BS26" i="3"/>
  <c r="BR38" i="7" s="1"/>
  <c r="BQ41" i="16"/>
  <c r="BT22" i="3"/>
  <c r="BS37" i="16"/>
  <c r="G37" i="16"/>
  <c r="G41" i="16" s="1"/>
  <c r="BW39" i="16"/>
  <c r="BX24" i="3"/>
  <c r="BX28" i="9" s="1"/>
  <c r="BT23" i="3"/>
  <c r="BS38" i="16"/>
  <c r="BF45" i="16"/>
  <c r="BE47" i="16"/>
  <c r="F47" i="16" s="1"/>
  <c r="BH29" i="3"/>
  <c r="BG44" i="16"/>
  <c r="BG45" i="16" s="1"/>
  <c r="BG30" i="3"/>
  <c r="BT21" i="3"/>
  <c r="AO20" i="3"/>
  <c r="AM38" i="7"/>
  <c r="AT53" i="2"/>
  <c r="AU54" i="2"/>
  <c r="AT34" i="2"/>
  <c r="AS33" i="2"/>
  <c r="AI74" i="2"/>
  <c r="AP11" i="3" s="1"/>
  <c r="AP26" i="16" s="1"/>
  <c r="AK24" i="17" s="1"/>
  <c r="AL32" i="16"/>
  <c r="AL24" i="16" s="1"/>
  <c r="AL49" i="16" s="1"/>
  <c r="AZ16" i="3"/>
  <c r="AY31" i="16"/>
  <c r="AN35" i="16"/>
  <c r="AN15" i="3"/>
  <c r="AM30" i="16"/>
  <c r="AH26" i="17" s="1"/>
  <c r="AM29" i="16"/>
  <c r="AH25" i="17" s="1"/>
  <c r="AN14" i="3"/>
  <c r="AM17" i="3"/>
  <c r="AM34" i="3" s="1"/>
  <c r="AL65" i="2"/>
  <c r="AM66" i="2"/>
  <c r="AU31" i="2"/>
  <c r="AT30" i="2"/>
  <c r="BC45" i="2"/>
  <c r="BB44" i="2"/>
  <c r="AY59" i="2"/>
  <c r="AZ60" i="2"/>
  <c r="BA42" i="2"/>
  <c r="AZ41" i="2"/>
  <c r="AL63" i="2"/>
  <c r="AK62" i="2"/>
  <c r="AK68" i="2" s="1"/>
  <c r="AK69" i="2"/>
  <c r="AK75" i="2" s="1"/>
  <c r="AJ71" i="2"/>
  <c r="AJ72" i="2"/>
  <c r="AT16" i="2"/>
  <c r="AS15" i="2"/>
  <c r="AS18" i="2"/>
  <c r="AT19" i="2"/>
  <c r="AT12" i="2"/>
  <c r="AU13" i="2"/>
  <c r="AW39" i="7"/>
  <c r="AR9" i="2"/>
  <c r="AR36" i="2" s="1"/>
  <c r="AX39" i="7" s="1"/>
  <c r="AS10" i="2"/>
  <c r="AS37" i="2" s="1"/>
  <c r="AT48" i="2"/>
  <c r="AS47" i="2"/>
  <c r="AS24" i="2"/>
  <c r="AN41" i="16" l="1"/>
  <c r="AI16" i="17"/>
  <c r="AI15" i="17" s="1"/>
  <c r="AH23" i="17"/>
  <c r="BM21" i="2"/>
  <c r="BN22" i="2"/>
  <c r="CR38" i="7"/>
  <c r="CU25" i="3"/>
  <c r="CT40" i="16"/>
  <c r="CT41" i="16" s="1"/>
  <c r="CT26" i="3"/>
  <c r="AM15" i="9"/>
  <c r="AM18" i="9" s="1"/>
  <c r="AO26" i="3"/>
  <c r="AN38" i="7" s="1"/>
  <c r="BT36" i="16"/>
  <c r="BT26" i="3"/>
  <c r="BS38" i="7" s="1"/>
  <c r="BS41" i="16"/>
  <c r="AP20" i="3"/>
  <c r="AO35" i="16"/>
  <c r="BU23" i="3"/>
  <c r="BT38" i="16"/>
  <c r="BX39" i="16"/>
  <c r="BY24" i="3"/>
  <c r="BY28" i="9" s="1"/>
  <c r="BU22" i="3"/>
  <c r="BT37" i="16"/>
  <c r="BU21" i="3"/>
  <c r="BH30" i="3"/>
  <c r="BI29" i="3"/>
  <c r="BH44" i="16"/>
  <c r="BH45" i="16" s="1"/>
  <c r="BG32" i="3"/>
  <c r="BF47" i="16"/>
  <c r="AZ31" i="16"/>
  <c r="BA16" i="3"/>
  <c r="AU34" i="2"/>
  <c r="AT33" i="2"/>
  <c r="AV54" i="2"/>
  <c r="AU53" i="2"/>
  <c r="AJ74" i="2"/>
  <c r="AQ11" i="3" s="1"/>
  <c r="AQ26" i="16" s="1"/>
  <c r="AL24" i="17" s="1"/>
  <c r="AM32" i="16"/>
  <c r="AM24" i="16" s="1"/>
  <c r="AM49" i="16" s="1"/>
  <c r="AN30" i="16"/>
  <c r="AI26" i="17" s="1"/>
  <c r="AO15" i="3"/>
  <c r="AN29" i="16"/>
  <c r="AI25" i="17" s="1"/>
  <c r="AO14" i="3"/>
  <c r="AN17" i="3"/>
  <c r="AN34" i="3" s="1"/>
  <c r="AN66" i="2"/>
  <c r="AM65" i="2"/>
  <c r="BA60" i="2"/>
  <c r="AZ59" i="2"/>
  <c r="AK72" i="2"/>
  <c r="AK71" i="2"/>
  <c r="AL62" i="2"/>
  <c r="AL68" i="2" s="1"/>
  <c r="AM63" i="2"/>
  <c r="AL69" i="2"/>
  <c r="AL75" i="2" s="1"/>
  <c r="BC44" i="2"/>
  <c r="BD45" i="2"/>
  <c r="BA41" i="2"/>
  <c r="BB42" i="2"/>
  <c r="AV31" i="2"/>
  <c r="AU30" i="2"/>
  <c r="AT15" i="2"/>
  <c r="AU16" i="2"/>
  <c r="AT18" i="2"/>
  <c r="AU19" i="2"/>
  <c r="AU12" i="2"/>
  <c r="AV13" i="2"/>
  <c r="AT10" i="2"/>
  <c r="AS9" i="2"/>
  <c r="AS36" i="2" s="1"/>
  <c r="AT47" i="2"/>
  <c r="AU48" i="2"/>
  <c r="AU25" i="2"/>
  <c r="AT24" i="2"/>
  <c r="AO41" i="16" l="1"/>
  <c r="AJ16" i="17"/>
  <c r="AJ15" i="17" s="1"/>
  <c r="AI23" i="17"/>
  <c r="BN21" i="2"/>
  <c r="BO22" i="2"/>
  <c r="CS38" i="7"/>
  <c r="CV25" i="3"/>
  <c r="CU40" i="16"/>
  <c r="CU41" i="16" s="1"/>
  <c r="CU26" i="3"/>
  <c r="AN15" i="9"/>
  <c r="AN18" i="9" s="1"/>
  <c r="BU36" i="16"/>
  <c r="BU26" i="3"/>
  <c r="BT38" i="7" s="1"/>
  <c r="AP26" i="3"/>
  <c r="AO38" i="7" s="1"/>
  <c r="BT41" i="16"/>
  <c r="AP35" i="16"/>
  <c r="AQ20" i="3"/>
  <c r="AQ26" i="3" s="1"/>
  <c r="AP38" i="7" s="1"/>
  <c r="BY39" i="16"/>
  <c r="BZ24" i="3"/>
  <c r="BZ28" i="9" s="1"/>
  <c r="BV22" i="3"/>
  <c r="BU37" i="16"/>
  <c r="BV23" i="3"/>
  <c r="BU38" i="16"/>
  <c r="BI44" i="16"/>
  <c r="BI45" i="16" s="1"/>
  <c r="BJ29" i="3"/>
  <c r="BI30" i="3"/>
  <c r="BH32" i="3"/>
  <c r="BG47" i="16"/>
  <c r="BV21" i="3"/>
  <c r="BB16" i="3"/>
  <c r="BA31" i="16"/>
  <c r="AW54" i="2"/>
  <c r="AV53" i="2"/>
  <c r="AV34" i="2"/>
  <c r="AU33" i="2"/>
  <c r="AK74" i="2"/>
  <c r="AR11" i="3" s="1"/>
  <c r="AR26" i="16" s="1"/>
  <c r="AM24" i="17" s="1"/>
  <c r="B39" i="7"/>
  <c r="AN32" i="16"/>
  <c r="AN24" i="16" s="1"/>
  <c r="AN49" i="16" s="1"/>
  <c r="AO30" i="16"/>
  <c r="AJ26" i="17" s="1"/>
  <c r="AP15" i="3"/>
  <c r="AO29" i="16"/>
  <c r="AJ25" i="17" s="1"/>
  <c r="AJ23" i="17" s="1"/>
  <c r="AP14" i="3"/>
  <c r="AO17" i="3"/>
  <c r="AO34" i="3" s="1"/>
  <c r="AV30" i="2"/>
  <c r="AW31" i="2"/>
  <c r="BB41" i="2"/>
  <c r="BC42" i="2"/>
  <c r="AN63" i="2"/>
  <c r="AM62" i="2"/>
  <c r="AM68" i="2" s="1"/>
  <c r="AM69" i="2"/>
  <c r="AM75" i="2" s="1"/>
  <c r="BB60" i="2"/>
  <c r="BA59" i="2"/>
  <c r="AL71" i="2"/>
  <c r="AL72" i="2"/>
  <c r="BD44" i="2"/>
  <c r="BE45" i="2"/>
  <c r="BE44" i="2" s="1"/>
  <c r="AO66" i="2"/>
  <c r="AN65" i="2"/>
  <c r="AV16" i="2"/>
  <c r="AU15" i="2"/>
  <c r="AU18" i="2"/>
  <c r="AV19" i="2"/>
  <c r="AV12" i="2"/>
  <c r="AW13" i="2"/>
  <c r="AY39" i="7"/>
  <c r="AU10" i="2"/>
  <c r="AU37" i="2" s="1"/>
  <c r="AT9" i="2"/>
  <c r="AT36" i="2" s="1"/>
  <c r="AT37" i="2"/>
  <c r="AU47" i="2"/>
  <c r="AV48" i="2"/>
  <c r="AV25" i="2"/>
  <c r="AU24" i="2"/>
  <c r="AP41" i="16" l="1"/>
  <c r="AK16" i="17"/>
  <c r="AK15" i="17" s="1"/>
  <c r="BP22" i="2"/>
  <c r="BO21" i="2"/>
  <c r="CT38" i="7"/>
  <c r="CW25" i="3"/>
  <c r="CV40" i="16"/>
  <c r="CV41" i="16" s="1"/>
  <c r="CV26" i="3"/>
  <c r="AO15" i="9"/>
  <c r="AO18" i="9" s="1"/>
  <c r="AR20" i="3"/>
  <c r="AR26" i="3" s="1"/>
  <c r="AQ38" i="7" s="1"/>
  <c r="AQ35" i="16"/>
  <c r="BV36" i="16"/>
  <c r="BV26" i="3"/>
  <c r="BU38" i="7" s="1"/>
  <c r="BU41" i="16"/>
  <c r="BW23" i="3"/>
  <c r="BV38" i="16"/>
  <c r="BW22" i="3"/>
  <c r="BV37" i="16"/>
  <c r="BZ39" i="16"/>
  <c r="CA24" i="3"/>
  <c r="CA28" i="9" s="1"/>
  <c r="BW21" i="3"/>
  <c r="BH47" i="16"/>
  <c r="BI32" i="3"/>
  <c r="BK29" i="3"/>
  <c r="BJ30" i="3"/>
  <c r="BJ44" i="16"/>
  <c r="BJ45" i="16" s="1"/>
  <c r="BC16" i="3"/>
  <c r="BB31" i="16"/>
  <c r="AW34" i="2"/>
  <c r="AV33" i="2"/>
  <c r="AW53" i="2"/>
  <c r="AX54" i="2"/>
  <c r="AL74" i="2"/>
  <c r="AS11" i="3" s="1"/>
  <c r="D11" i="3" s="1"/>
  <c r="AQ15" i="3"/>
  <c r="AP30" i="16"/>
  <c r="AK26" i="17" s="1"/>
  <c r="AP29" i="16"/>
  <c r="AK25" i="17" s="1"/>
  <c r="AQ14" i="3"/>
  <c r="AP17" i="3"/>
  <c r="AP34" i="3" s="1"/>
  <c r="AO32" i="16"/>
  <c r="AO24" i="16" s="1"/>
  <c r="AO49" i="16" s="1"/>
  <c r="BC41" i="2"/>
  <c r="BD42" i="2"/>
  <c r="AO65" i="2"/>
  <c r="AP66" i="2"/>
  <c r="BC60" i="2"/>
  <c r="BB59" i="2"/>
  <c r="AW30" i="2"/>
  <c r="AX31" i="2"/>
  <c r="AM72" i="2"/>
  <c r="AM71" i="2"/>
  <c r="AO63" i="2"/>
  <c r="AN62" i="2"/>
  <c r="AN68" i="2" s="1"/>
  <c r="AN69" i="2"/>
  <c r="AN75" i="2" s="1"/>
  <c r="AW16" i="2"/>
  <c r="AV15" i="2"/>
  <c r="AV18" i="2"/>
  <c r="AW19" i="2"/>
  <c r="AZ39" i="7"/>
  <c r="AX13" i="2"/>
  <c r="AW12" i="2"/>
  <c r="AV10" i="2"/>
  <c r="AV37" i="2" s="1"/>
  <c r="AU9" i="2"/>
  <c r="AU36" i="2" s="1"/>
  <c r="AV47" i="2"/>
  <c r="AW48" i="2"/>
  <c r="AW25" i="2"/>
  <c r="AV24" i="2"/>
  <c r="AQ41" i="16" l="1"/>
  <c r="AL16" i="17"/>
  <c r="AL15" i="17" s="1"/>
  <c r="AK23" i="17"/>
  <c r="BQ22" i="2"/>
  <c r="BP21" i="2"/>
  <c r="CU38" i="7"/>
  <c r="CX25" i="3"/>
  <c r="CW40" i="16"/>
  <c r="CW41" i="16" s="1"/>
  <c r="CW26" i="3"/>
  <c r="AR35" i="16"/>
  <c r="AS20" i="3"/>
  <c r="AS26" i="3" s="1"/>
  <c r="AR38" i="7" s="1"/>
  <c r="C38" i="7" s="1"/>
  <c r="AP15" i="9"/>
  <c r="AP18" i="9" s="1"/>
  <c r="BW36" i="16"/>
  <c r="BW26" i="3"/>
  <c r="BV38" i="7" s="1"/>
  <c r="BV41" i="16"/>
  <c r="BX22" i="3"/>
  <c r="BW37" i="16"/>
  <c r="BX23" i="3"/>
  <c r="BW38" i="16"/>
  <c r="CA39" i="16"/>
  <c r="CB24" i="3"/>
  <c r="CB28" i="9" s="1"/>
  <c r="BK44" i="16"/>
  <c r="BK45" i="16" s="1"/>
  <c r="BK30" i="3"/>
  <c r="BL29" i="3"/>
  <c r="BL44" i="16" s="1"/>
  <c r="BL45" i="16" s="1"/>
  <c r="BI47" i="16"/>
  <c r="BJ32" i="3"/>
  <c r="BX21" i="3"/>
  <c r="AP32" i="16"/>
  <c r="AP24" i="16" s="1"/>
  <c r="AP49" i="16" s="1"/>
  <c r="BC31" i="16"/>
  <c r="BD16" i="3"/>
  <c r="AX34" i="2"/>
  <c r="AW33" i="2"/>
  <c r="AY54" i="2"/>
  <c r="AX53" i="2"/>
  <c r="AM74" i="2"/>
  <c r="AT11" i="3" s="1"/>
  <c r="AS26" i="16"/>
  <c r="AR15" i="3"/>
  <c r="AQ30" i="16"/>
  <c r="AL26" i="17" s="1"/>
  <c r="AQ29" i="16"/>
  <c r="AL25" i="17" s="1"/>
  <c r="AR14" i="3"/>
  <c r="AQ17" i="3"/>
  <c r="AQ34" i="3" s="1"/>
  <c r="AY31" i="2"/>
  <c r="AX30" i="2"/>
  <c r="AQ66" i="2"/>
  <c r="AP65" i="2"/>
  <c r="AN72" i="2"/>
  <c r="AN71" i="2"/>
  <c r="BE42" i="2"/>
  <c r="BE41" i="2" s="1"/>
  <c r="BD41" i="2"/>
  <c r="AP63" i="2"/>
  <c r="AO62" i="2"/>
  <c r="AO68" i="2" s="1"/>
  <c r="AO69" i="2"/>
  <c r="AO75" i="2" s="1"/>
  <c r="BD60" i="2"/>
  <c r="BC59" i="2"/>
  <c r="AX16" i="2"/>
  <c r="AW15" i="2"/>
  <c r="BA39" i="7"/>
  <c r="AW18" i="2"/>
  <c r="AX19" i="2"/>
  <c r="AY13" i="2"/>
  <c r="AX12" i="2"/>
  <c r="AV9" i="2"/>
  <c r="AV36" i="2" s="1"/>
  <c r="AW10" i="2"/>
  <c r="AW37" i="2" s="1"/>
  <c r="AX48" i="2"/>
  <c r="AW47" i="2"/>
  <c r="AW24" i="2"/>
  <c r="AX25" i="2"/>
  <c r="AR41" i="16" l="1"/>
  <c r="AM16" i="17"/>
  <c r="AM15" i="17" s="1"/>
  <c r="AL23" i="17"/>
  <c r="BQ21" i="2"/>
  <c r="BR22" i="2"/>
  <c r="E26" i="16"/>
  <c r="AN24" i="17"/>
  <c r="CV38" i="7"/>
  <c r="CY25" i="3"/>
  <c r="CX40" i="16"/>
  <c r="CX41" i="16" s="1"/>
  <c r="CX26" i="3"/>
  <c r="AS35" i="16"/>
  <c r="AQ15" i="9"/>
  <c r="AQ18" i="9" s="1"/>
  <c r="BX36" i="16"/>
  <c r="BX26" i="3"/>
  <c r="BW38" i="7" s="1"/>
  <c r="BW41" i="16"/>
  <c r="BY23" i="3"/>
  <c r="BX38" i="16"/>
  <c r="CB39" i="16"/>
  <c r="CC24" i="3"/>
  <c r="CC28" i="9" s="1"/>
  <c r="G28" i="9" s="1"/>
  <c r="BY22" i="3"/>
  <c r="BX37" i="16"/>
  <c r="AT26" i="16"/>
  <c r="BK32" i="3"/>
  <c r="BJ47" i="16"/>
  <c r="BY21" i="3"/>
  <c r="BM29" i="3"/>
  <c r="BM44" i="16" s="1"/>
  <c r="BM45" i="16" s="1"/>
  <c r="BL30" i="3"/>
  <c r="BD31" i="16"/>
  <c r="BE16" i="3"/>
  <c r="AY34" i="2"/>
  <c r="AX33" i="2"/>
  <c r="AZ54" i="2"/>
  <c r="AY53" i="2"/>
  <c r="AN74" i="2"/>
  <c r="AU11" i="3" s="1"/>
  <c r="AU26" i="16" s="1"/>
  <c r="AQ32" i="16"/>
  <c r="AQ24" i="16" s="1"/>
  <c r="AQ49" i="16" s="1"/>
  <c r="AR30" i="16"/>
  <c r="AM26" i="17" s="1"/>
  <c r="AS15" i="3"/>
  <c r="AS14" i="3"/>
  <c r="AR29" i="16"/>
  <c r="AM25" i="17" s="1"/>
  <c r="AM23" i="17" s="1"/>
  <c r="AR17" i="3"/>
  <c r="AR34" i="3" s="1"/>
  <c r="AO71" i="2"/>
  <c r="AO72" i="2"/>
  <c r="AQ65" i="2"/>
  <c r="AR66" i="2"/>
  <c r="AQ63" i="2"/>
  <c r="AP62" i="2"/>
  <c r="AP68" i="2" s="1"/>
  <c r="AP69" i="2"/>
  <c r="AP75" i="2" s="1"/>
  <c r="BE60" i="2"/>
  <c r="BE59" i="2" s="1"/>
  <c r="BD59" i="2"/>
  <c r="AZ31" i="2"/>
  <c r="AY30" i="2"/>
  <c r="AX15" i="2"/>
  <c r="AY16" i="2"/>
  <c r="AY19" i="2"/>
  <c r="AX18" i="2"/>
  <c r="AZ13" i="2"/>
  <c r="AY12" i="2"/>
  <c r="BB39" i="7"/>
  <c r="AW9" i="2"/>
  <c r="AW36" i="2" s="1"/>
  <c r="AX10" i="2"/>
  <c r="AX37" i="2" s="1"/>
  <c r="AY48" i="2"/>
  <c r="AX47" i="2"/>
  <c r="AX24" i="2"/>
  <c r="AY25" i="2"/>
  <c r="AS41" i="16" l="1"/>
  <c r="AN16" i="17"/>
  <c r="AN15" i="17" s="1"/>
  <c r="BR21" i="2"/>
  <c r="BS22" i="2"/>
  <c r="CW38" i="7"/>
  <c r="CZ25" i="3"/>
  <c r="CY40" i="16"/>
  <c r="CY41" i="16" s="1"/>
  <c r="CY26" i="3"/>
  <c r="E35" i="16"/>
  <c r="E41" i="16" s="1"/>
  <c r="CD39" i="16"/>
  <c r="CD26" i="3"/>
  <c r="AR15" i="9"/>
  <c r="AR18" i="9" s="1"/>
  <c r="BY36" i="16"/>
  <c r="BY26" i="3"/>
  <c r="BX38" i="7" s="1"/>
  <c r="BX41" i="16"/>
  <c r="CC39" i="16"/>
  <c r="BZ22" i="3"/>
  <c r="BY37" i="16"/>
  <c r="BZ23" i="3"/>
  <c r="BY38" i="16"/>
  <c r="BM30" i="3"/>
  <c r="BN29" i="3"/>
  <c r="BN44" i="16" s="1"/>
  <c r="BN45" i="16" s="1"/>
  <c r="BZ21" i="3"/>
  <c r="BL32" i="3"/>
  <c r="BL47" i="16" s="1"/>
  <c r="BK47" i="16"/>
  <c r="BE31" i="16"/>
  <c r="F31" i="16" s="1"/>
  <c r="AR32" i="16"/>
  <c r="AR24" i="16" s="1"/>
  <c r="AR49" i="16" s="1"/>
  <c r="AO74" i="2"/>
  <c r="AV11" i="3" s="1"/>
  <c r="AV26" i="16" s="1"/>
  <c r="BA54" i="2"/>
  <c r="AZ53" i="2"/>
  <c r="AY33" i="2"/>
  <c r="AZ34" i="2"/>
  <c r="AS30" i="16"/>
  <c r="AS29" i="16"/>
  <c r="AS17" i="3"/>
  <c r="AS34" i="3" s="1"/>
  <c r="AP72" i="2"/>
  <c r="AP71" i="2"/>
  <c r="AR63" i="2"/>
  <c r="AQ62" i="2"/>
  <c r="AQ68" i="2" s="1"/>
  <c r="AQ69" i="2"/>
  <c r="AQ75" i="2" s="1"/>
  <c r="AS66" i="2"/>
  <c r="AR65" i="2"/>
  <c r="BA31" i="2"/>
  <c r="AZ30" i="2"/>
  <c r="AY15" i="2"/>
  <c r="AZ16" i="2"/>
  <c r="AZ19" i="2"/>
  <c r="AY18" i="2"/>
  <c r="BA13" i="2"/>
  <c r="AZ12" i="2"/>
  <c r="AX9" i="2"/>
  <c r="AX36" i="2" s="1"/>
  <c r="AY10" i="2"/>
  <c r="AY37" i="2" s="1"/>
  <c r="BC39" i="7"/>
  <c r="AZ48" i="2"/>
  <c r="AY47" i="2"/>
  <c r="AY24" i="2"/>
  <c r="AZ25" i="2"/>
  <c r="E29" i="16" l="1"/>
  <c r="AN25" i="17"/>
  <c r="E30" i="16"/>
  <c r="AN26" i="17"/>
  <c r="BT22" i="2"/>
  <c r="BS21" i="2"/>
  <c r="CX38" i="7"/>
  <c r="DA25" i="3"/>
  <c r="CZ40" i="16"/>
  <c r="CZ41" i="16" s="1"/>
  <c r="CZ26" i="3"/>
  <c r="CC38" i="7"/>
  <c r="CD41" i="16"/>
  <c r="CF24" i="3"/>
  <c r="CF28" i="9" s="1"/>
  <c r="CE39" i="16"/>
  <c r="CE41" i="16" s="1"/>
  <c r="CE26" i="3"/>
  <c r="AS15" i="9"/>
  <c r="AS18" i="9" s="1"/>
  <c r="BZ36" i="16"/>
  <c r="BZ26" i="3"/>
  <c r="BY38" i="7" s="1"/>
  <c r="BY41" i="16"/>
  <c r="H39" i="16"/>
  <c r="CA23" i="3"/>
  <c r="BZ38" i="16"/>
  <c r="CA22" i="3"/>
  <c r="BZ37" i="16"/>
  <c r="BM32" i="3"/>
  <c r="CA21" i="3"/>
  <c r="BO29" i="3"/>
  <c r="BO44" i="16" s="1"/>
  <c r="BO45" i="16" s="1"/>
  <c r="BN30" i="3"/>
  <c r="BG16" i="3"/>
  <c r="BF31" i="16"/>
  <c r="BB54" i="2"/>
  <c r="BA53" i="2"/>
  <c r="AZ33" i="2"/>
  <c r="BA34" i="2"/>
  <c r="AP74" i="2"/>
  <c r="AW11" i="3" s="1"/>
  <c r="AU15" i="3"/>
  <c r="AT30" i="16"/>
  <c r="AT29" i="16"/>
  <c r="AU14" i="3"/>
  <c r="AT17" i="3"/>
  <c r="AT34" i="3" s="1"/>
  <c r="AS32" i="16"/>
  <c r="AS24" i="16" s="1"/>
  <c r="AS49" i="16" s="1"/>
  <c r="AS52" i="16" s="1"/>
  <c r="W52" i="16" s="1"/>
  <c r="X52" i="16" s="1"/>
  <c r="Y52" i="16" s="1"/>
  <c r="Z52" i="16" s="1"/>
  <c r="AA52" i="16" s="1"/>
  <c r="AB52" i="16" s="1"/>
  <c r="AC52" i="16" s="1"/>
  <c r="AD52" i="16" s="1"/>
  <c r="AE52" i="16" s="1"/>
  <c r="AF52" i="16" s="1"/>
  <c r="AG52" i="16" s="1"/>
  <c r="AH52" i="16" s="1"/>
  <c r="AI52" i="16" s="1"/>
  <c r="AJ52" i="16" s="1"/>
  <c r="AK52" i="16" s="1"/>
  <c r="AL52" i="16" s="1"/>
  <c r="AM52" i="16" s="1"/>
  <c r="AN52" i="16" s="1"/>
  <c r="AO52" i="16" s="1"/>
  <c r="AP52" i="16" s="1"/>
  <c r="AQ52" i="16" s="1"/>
  <c r="AR52" i="16" s="1"/>
  <c r="AT66" i="2"/>
  <c r="AS65" i="2"/>
  <c r="AQ71" i="2"/>
  <c r="AQ72" i="2"/>
  <c r="AS63" i="2"/>
  <c r="AR62" i="2"/>
  <c r="AR68" i="2" s="1"/>
  <c r="AR69" i="2"/>
  <c r="AR75" i="2" s="1"/>
  <c r="BB31" i="2"/>
  <c r="BA30" i="2"/>
  <c r="BA16" i="2"/>
  <c r="AZ15" i="2"/>
  <c r="BD39" i="7"/>
  <c r="AZ18" i="2"/>
  <c r="BA19" i="2"/>
  <c r="BA12" i="2"/>
  <c r="BB13" i="2"/>
  <c r="AZ10" i="2"/>
  <c r="AZ37" i="2" s="1"/>
  <c r="AY9" i="2"/>
  <c r="AY36" i="2" s="1"/>
  <c r="BA48" i="2"/>
  <c r="AZ47" i="2"/>
  <c r="AZ24" i="2"/>
  <c r="BA25" i="2"/>
  <c r="AN23" i="17" l="1"/>
  <c r="BU22" i="2"/>
  <c r="BT21" i="2"/>
  <c r="CY38" i="7"/>
  <c r="DA40" i="16"/>
  <c r="DA41" i="16" s="1"/>
  <c r="DA26" i="3"/>
  <c r="CF39" i="16"/>
  <c r="CF41" i="16" s="1"/>
  <c r="CG24" i="3"/>
  <c r="CG28" i="9" s="1"/>
  <c r="CF26" i="3"/>
  <c r="CD38" i="7"/>
  <c r="D15" i="9"/>
  <c r="D18" i="9" s="1"/>
  <c r="AT15" i="9"/>
  <c r="AT18" i="9" s="1"/>
  <c r="CA36" i="16"/>
  <c r="CA26" i="3"/>
  <c r="BZ38" i="7" s="1"/>
  <c r="BZ41" i="16"/>
  <c r="CB22" i="3"/>
  <c r="CA37" i="16"/>
  <c r="CB23" i="3"/>
  <c r="CA38" i="16"/>
  <c r="BN32" i="3"/>
  <c r="BM47" i="16"/>
  <c r="AW26" i="16"/>
  <c r="BO30" i="3"/>
  <c r="BP29" i="3"/>
  <c r="BP44" i="16" s="1"/>
  <c r="BP45" i="16" s="1"/>
  <c r="CB21" i="3"/>
  <c r="BH16" i="3"/>
  <c r="BG31" i="16"/>
  <c r="BB53" i="2"/>
  <c r="BC54" i="2"/>
  <c r="BB34" i="2"/>
  <c r="BA33" i="2"/>
  <c r="AQ74" i="2"/>
  <c r="AX11" i="3" s="1"/>
  <c r="AX26" i="16" s="1"/>
  <c r="AT32" i="16"/>
  <c r="AT24" i="16" s="1"/>
  <c r="AT49" i="16" s="1"/>
  <c r="AT52" i="16" s="1"/>
  <c r="AV15" i="3"/>
  <c r="AU30" i="16"/>
  <c r="AU29" i="16"/>
  <c r="AV14" i="3"/>
  <c r="AU17" i="3"/>
  <c r="AU34" i="3" s="1"/>
  <c r="BC31" i="2"/>
  <c r="BB30" i="2"/>
  <c r="AS62" i="2"/>
  <c r="AS68" i="2" s="1"/>
  <c r="AT63" i="2"/>
  <c r="AS69" i="2"/>
  <c r="AS75" i="2" s="1"/>
  <c r="AR72" i="2"/>
  <c r="AR71" i="2"/>
  <c r="AU66" i="2"/>
  <c r="AT65" i="2"/>
  <c r="BB16" i="2"/>
  <c r="BA15" i="2"/>
  <c r="BA18" i="2"/>
  <c r="BB19" i="2"/>
  <c r="BC13" i="2"/>
  <c r="BB12" i="2"/>
  <c r="BE39" i="7"/>
  <c r="AZ9" i="2"/>
  <c r="AZ36" i="2" s="1"/>
  <c r="BA10" i="2"/>
  <c r="BA37" i="2" s="1"/>
  <c r="BB48" i="2"/>
  <c r="BA47" i="2"/>
  <c r="BB25" i="2"/>
  <c r="BA24" i="2"/>
  <c r="BV22" i="2" l="1"/>
  <c r="BU21" i="2"/>
  <c r="CZ38" i="7"/>
  <c r="CE38" i="7"/>
  <c r="CG39" i="16"/>
  <c r="CH24" i="3"/>
  <c r="CH28" i="9" s="1"/>
  <c r="CG26" i="3"/>
  <c r="AS24" i="9"/>
  <c r="AT54" i="16"/>
  <c r="AS54" i="16"/>
  <c r="AU15" i="9"/>
  <c r="AU18" i="9" s="1"/>
  <c r="CB36" i="16"/>
  <c r="CB26" i="3"/>
  <c r="CA38" i="7" s="1"/>
  <c r="CA41" i="16"/>
  <c r="CC23" i="3"/>
  <c r="CC38" i="16" s="1"/>
  <c r="CB38" i="16"/>
  <c r="CC22" i="3"/>
  <c r="CC37" i="16" s="1"/>
  <c r="CB37" i="16"/>
  <c r="BO32" i="3"/>
  <c r="BN47" i="16"/>
  <c r="CC21" i="3"/>
  <c r="BQ29" i="3"/>
  <c r="BQ44" i="16" s="1"/>
  <c r="BQ45" i="16" s="1"/>
  <c r="BP30" i="3"/>
  <c r="BI16" i="3"/>
  <c r="BH31" i="16"/>
  <c r="BC34" i="2"/>
  <c r="BB33" i="2"/>
  <c r="BD54" i="2"/>
  <c r="BC53" i="2"/>
  <c r="AR74" i="2"/>
  <c r="AY11" i="3" s="1"/>
  <c r="AY26" i="16" s="1"/>
  <c r="AV30" i="16"/>
  <c r="AW15" i="3"/>
  <c r="AV29" i="16"/>
  <c r="AW14" i="3"/>
  <c r="AV17" i="3"/>
  <c r="AV34" i="3" s="1"/>
  <c r="AU32" i="16"/>
  <c r="AU24" i="16" s="1"/>
  <c r="AU49" i="16" s="1"/>
  <c r="AU52" i="16" s="1"/>
  <c r="BD31" i="2"/>
  <c r="BC30" i="2"/>
  <c r="AV66" i="2"/>
  <c r="AU65" i="2"/>
  <c r="AU63" i="2"/>
  <c r="AT62" i="2"/>
  <c r="AT68" i="2" s="1"/>
  <c r="AT69" i="2"/>
  <c r="AT75" i="2" s="1"/>
  <c r="AS71" i="2"/>
  <c r="AS72" i="2"/>
  <c r="BF39" i="7"/>
  <c r="BC16" i="2"/>
  <c r="BB15" i="2"/>
  <c r="BC19" i="2"/>
  <c r="BB18" i="2"/>
  <c r="BD13" i="2"/>
  <c r="BC12" i="2"/>
  <c r="BB10" i="2"/>
  <c r="BB37" i="2" s="1"/>
  <c r="BA9" i="2"/>
  <c r="BA36" i="2" s="1"/>
  <c r="BG39" i="7" s="1"/>
  <c r="BC48" i="2"/>
  <c r="BB47" i="2"/>
  <c r="BC25" i="2"/>
  <c r="BB24" i="2"/>
  <c r="BW22" i="2" l="1"/>
  <c r="BV21" i="2"/>
  <c r="CF38" i="7"/>
  <c r="CG41" i="16"/>
  <c r="CH39" i="16"/>
  <c r="CH41" i="16" s="1"/>
  <c r="CI24" i="3"/>
  <c r="CI28" i="9" s="1"/>
  <c r="CH26" i="3"/>
  <c r="AU24" i="9"/>
  <c r="AT24" i="9"/>
  <c r="AV15" i="9"/>
  <c r="AV18" i="9" s="1"/>
  <c r="CC26" i="3"/>
  <c r="CB38" i="7" s="1"/>
  <c r="F38" i="7" s="1"/>
  <c r="CB41" i="16"/>
  <c r="H37" i="16"/>
  <c r="H38" i="16"/>
  <c r="BP32" i="3"/>
  <c r="BO47" i="16"/>
  <c r="CC36" i="16"/>
  <c r="CC41" i="16" s="1"/>
  <c r="G44" i="16"/>
  <c r="G45" i="16" s="1"/>
  <c r="BQ30" i="3"/>
  <c r="BI31" i="16"/>
  <c r="BJ16" i="3"/>
  <c r="BD34" i="2"/>
  <c r="BC33" i="2"/>
  <c r="BE54" i="2"/>
  <c r="BE53" i="2" s="1"/>
  <c r="BD53" i="2"/>
  <c r="AS74" i="2"/>
  <c r="AZ11" i="3" s="1"/>
  <c r="AZ26" i="16" s="1"/>
  <c r="AV32" i="16"/>
  <c r="AV24" i="16" s="1"/>
  <c r="AV49" i="16" s="1"/>
  <c r="AV52" i="16" s="1"/>
  <c r="AX15" i="3"/>
  <c r="AW30" i="16"/>
  <c r="AX14" i="3"/>
  <c r="AW29" i="16"/>
  <c r="AW17" i="3"/>
  <c r="AW34" i="3" s="1"/>
  <c r="AW66" i="2"/>
  <c r="AV65" i="2"/>
  <c r="D17" i="3"/>
  <c r="D34" i="3" s="1"/>
  <c r="BD30" i="2"/>
  <c r="BE31" i="2"/>
  <c r="BE30" i="2" s="1"/>
  <c r="AT72" i="2"/>
  <c r="AT71" i="2"/>
  <c r="AV63" i="2"/>
  <c r="AU62" i="2"/>
  <c r="AU68" i="2" s="1"/>
  <c r="AU69" i="2"/>
  <c r="AU75" i="2" s="1"/>
  <c r="BD16" i="2"/>
  <c r="BC15" i="2"/>
  <c r="BC18" i="2"/>
  <c r="BD19" i="2"/>
  <c r="BD12" i="2"/>
  <c r="BE13" i="2"/>
  <c r="BC10" i="2"/>
  <c r="BC37" i="2" s="1"/>
  <c r="BB9" i="2"/>
  <c r="BB36" i="2" s="1"/>
  <c r="BD48" i="2"/>
  <c r="BC47" i="2"/>
  <c r="BD25" i="2"/>
  <c r="BC24" i="2"/>
  <c r="BW21" i="2" l="1"/>
  <c r="BX22" i="2"/>
  <c r="BE12" i="2"/>
  <c r="BF13" i="2"/>
  <c r="CG38" i="7"/>
  <c r="CJ24" i="3"/>
  <c r="CJ28" i="9" s="1"/>
  <c r="CI39" i="16"/>
  <c r="CI26" i="3"/>
  <c r="AU54" i="16"/>
  <c r="AV54" i="16"/>
  <c r="AW15" i="9"/>
  <c r="AW18" i="9" s="1"/>
  <c r="H36" i="16"/>
  <c r="H41" i="16" s="1"/>
  <c r="BQ32" i="3"/>
  <c r="BP47" i="16"/>
  <c r="BS29" i="3"/>
  <c r="BS44" i="16" s="1"/>
  <c r="BR30" i="3"/>
  <c r="BK16" i="3"/>
  <c r="BJ31" i="16"/>
  <c r="AW32" i="16"/>
  <c r="AW24" i="16" s="1"/>
  <c r="AW49" i="16" s="1"/>
  <c r="AW52" i="16" s="1"/>
  <c r="BE34" i="2"/>
  <c r="BE33" i="2" s="1"/>
  <c r="BD33" i="2"/>
  <c r="AX30" i="16"/>
  <c r="AY15" i="3"/>
  <c r="AX29" i="16"/>
  <c r="AY14" i="3"/>
  <c r="AX17" i="3"/>
  <c r="AX34" i="3" s="1"/>
  <c r="AU72" i="2"/>
  <c r="AU71" i="2"/>
  <c r="AW63" i="2"/>
  <c r="AV62" i="2"/>
  <c r="AV68" i="2" s="1"/>
  <c r="AV69" i="2"/>
  <c r="AV75" i="2" s="1"/>
  <c r="AT74" i="2"/>
  <c r="BA11" i="3" s="1"/>
  <c r="AX66" i="2"/>
  <c r="AW65" i="2"/>
  <c r="BE16" i="2"/>
  <c r="BD15" i="2"/>
  <c r="BE19" i="2"/>
  <c r="BD18" i="2"/>
  <c r="BH39" i="7"/>
  <c r="BD10" i="2"/>
  <c r="BD37" i="2" s="1"/>
  <c r="BC9" i="2"/>
  <c r="BC36" i="2" s="1"/>
  <c r="BD47" i="2"/>
  <c r="BE48" i="2"/>
  <c r="BE25" i="2"/>
  <c r="BF25" i="2" s="1"/>
  <c r="BD24" i="2"/>
  <c r="BY22" i="2" l="1"/>
  <c r="BX21" i="2"/>
  <c r="BE18" i="2"/>
  <c r="BF19" i="2"/>
  <c r="BE15" i="2"/>
  <c r="BF16" i="2"/>
  <c r="BF12" i="2"/>
  <c r="BG13" i="2"/>
  <c r="CH38" i="7"/>
  <c r="CI41" i="16"/>
  <c r="CK24" i="3"/>
  <c r="CK28" i="9" s="1"/>
  <c r="CJ39" i="16"/>
  <c r="CJ41" i="16" s="1"/>
  <c r="CJ26" i="3"/>
  <c r="AW24" i="9"/>
  <c r="AW54" i="16"/>
  <c r="AV24" i="9"/>
  <c r="AX15" i="9"/>
  <c r="AX18" i="9" s="1"/>
  <c r="BF24" i="2"/>
  <c r="BG25" i="2"/>
  <c r="BS45" i="16"/>
  <c r="BS32" i="3"/>
  <c r="BQ47" i="16"/>
  <c r="G47" i="16" s="1"/>
  <c r="BT29" i="3"/>
  <c r="BT44" i="16" s="1"/>
  <c r="BT45" i="16" s="1"/>
  <c r="BS30" i="3"/>
  <c r="BK31" i="16"/>
  <c r="BL16" i="3"/>
  <c r="BL31" i="16" s="1"/>
  <c r="AU74" i="2"/>
  <c r="BB11" i="3" s="1"/>
  <c r="AX32" i="16"/>
  <c r="AX24" i="16" s="1"/>
  <c r="AX49" i="16" s="1"/>
  <c r="AX52" i="16" s="1"/>
  <c r="AY30" i="16"/>
  <c r="AZ15" i="3"/>
  <c r="AZ14" i="3"/>
  <c r="BA14" i="3" s="1"/>
  <c r="AY29" i="16"/>
  <c r="AY17" i="3"/>
  <c r="AY34" i="3" s="1"/>
  <c r="AY66" i="2"/>
  <c r="AX65" i="2"/>
  <c r="BA26" i="16"/>
  <c r="AV71" i="2"/>
  <c r="AV72" i="2"/>
  <c r="AW62" i="2"/>
  <c r="AW68" i="2" s="1"/>
  <c r="AX63" i="2"/>
  <c r="AW69" i="2"/>
  <c r="AW75" i="2" s="1"/>
  <c r="BI39" i="7"/>
  <c r="BE10" i="2"/>
  <c r="BD9" i="2"/>
  <c r="BD36" i="2" s="1"/>
  <c r="BJ39" i="7" s="1"/>
  <c r="BE47" i="2"/>
  <c r="BE24" i="2"/>
  <c r="BZ22" i="2" l="1"/>
  <c r="BY21" i="2"/>
  <c r="BF18" i="2"/>
  <c r="BG19" i="2"/>
  <c r="BF15" i="2"/>
  <c r="BG16" i="2"/>
  <c r="BG12" i="2"/>
  <c r="BH13" i="2"/>
  <c r="BE9" i="2"/>
  <c r="BF10" i="2"/>
  <c r="CI38" i="7"/>
  <c r="CL24" i="3"/>
  <c r="CL28" i="9" s="1"/>
  <c r="CK39" i="16"/>
  <c r="CK26" i="3"/>
  <c r="AY15" i="9"/>
  <c r="AY18" i="9" s="1"/>
  <c r="BG24" i="2"/>
  <c r="BH25" i="2"/>
  <c r="BT32" i="3"/>
  <c r="BS47" i="16"/>
  <c r="BU29" i="3"/>
  <c r="BU44" i="16" s="1"/>
  <c r="BU45" i="16" s="1"/>
  <c r="BT30" i="3"/>
  <c r="BA29" i="16"/>
  <c r="BB14" i="3"/>
  <c r="AZ30" i="16"/>
  <c r="BA15" i="3"/>
  <c r="BA17" i="3" s="1"/>
  <c r="BA34" i="3" s="1"/>
  <c r="BM16" i="3"/>
  <c r="BB26" i="16"/>
  <c r="AV74" i="2"/>
  <c r="BC11" i="3" s="1"/>
  <c r="BC26" i="16" s="1"/>
  <c r="AY32" i="16"/>
  <c r="AY24" i="16" s="1"/>
  <c r="AY49" i="16" s="1"/>
  <c r="AY52" i="16" s="1"/>
  <c r="AZ29" i="16"/>
  <c r="AZ17" i="3"/>
  <c r="AZ34" i="3" s="1"/>
  <c r="AY63" i="2"/>
  <c r="AX62" i="2"/>
  <c r="AX68" i="2" s="1"/>
  <c r="AX69" i="2"/>
  <c r="AX75" i="2" s="1"/>
  <c r="AW71" i="2"/>
  <c r="AW72" i="2"/>
  <c r="AY65" i="2"/>
  <c r="AZ66" i="2"/>
  <c r="BE37" i="2"/>
  <c r="BE36" i="2"/>
  <c r="BK39" i="7" s="1"/>
  <c r="CA22" i="2" l="1"/>
  <c r="BZ21" i="2"/>
  <c r="BH19" i="2"/>
  <c r="BG18" i="2"/>
  <c r="BH16" i="2"/>
  <c r="BG15" i="2"/>
  <c r="BH12" i="2"/>
  <c r="BI13" i="2"/>
  <c r="BF9" i="2"/>
  <c r="BF36" i="2" s="1"/>
  <c r="BG10" i="2"/>
  <c r="BF37" i="2"/>
  <c r="CK41" i="16"/>
  <c r="CL39" i="16"/>
  <c r="CL41" i="16" s="1"/>
  <c r="CM24" i="3"/>
  <c r="CM28" i="9" s="1"/>
  <c r="CL26" i="3"/>
  <c r="CJ38" i="7"/>
  <c r="AY24" i="9"/>
  <c r="AX24" i="9"/>
  <c r="AX54" i="16"/>
  <c r="BA15" i="9"/>
  <c r="BA18" i="9" s="1"/>
  <c r="AZ15" i="9"/>
  <c r="AZ18" i="9" s="1"/>
  <c r="BH24" i="2"/>
  <c r="BI25" i="2"/>
  <c r="BN16" i="3"/>
  <c r="BM31" i="16"/>
  <c r="BU32" i="3"/>
  <c r="BT47" i="16"/>
  <c r="BV29" i="3"/>
  <c r="BV44" i="16" s="1"/>
  <c r="BU30" i="3"/>
  <c r="BA30" i="16"/>
  <c r="BA32" i="16" s="1"/>
  <c r="BA24" i="16" s="1"/>
  <c r="BA49" i="16" s="1"/>
  <c r="BA52" i="16" s="1"/>
  <c r="BB15" i="3"/>
  <c r="BB29" i="16"/>
  <c r="BC14" i="3"/>
  <c r="AW74" i="2"/>
  <c r="BD11" i="3" s="1"/>
  <c r="BD26" i="16" s="1"/>
  <c r="E32" i="16"/>
  <c r="E24" i="16" s="1"/>
  <c r="E49" i="16" s="1"/>
  <c r="AZ32" i="16"/>
  <c r="AZ24" i="16" s="1"/>
  <c r="AZ49" i="16" s="1"/>
  <c r="AZ52" i="16" s="1"/>
  <c r="AX71" i="2"/>
  <c r="AX72" i="2"/>
  <c r="AZ63" i="2"/>
  <c r="AY62" i="2"/>
  <c r="AY68" i="2" s="1"/>
  <c r="AY69" i="2"/>
  <c r="AY75" i="2" s="1"/>
  <c r="BA66" i="2"/>
  <c r="AZ65" i="2"/>
  <c r="CA21" i="2" l="1"/>
  <c r="CB22" i="2"/>
  <c r="BH18" i="2"/>
  <c r="BI19" i="2"/>
  <c r="BH15" i="2"/>
  <c r="BI16" i="2"/>
  <c r="BJ13" i="2"/>
  <c r="BI12" i="2"/>
  <c r="BH10" i="2"/>
  <c r="BG9" i="2"/>
  <c r="BG36" i="2" s="1"/>
  <c r="BG37" i="2"/>
  <c r="BL39" i="7"/>
  <c r="CK38" i="7"/>
  <c r="CN24" i="3"/>
  <c r="CN28" i="9" s="1"/>
  <c r="CM39" i="16"/>
  <c r="CM41" i="16" s="1"/>
  <c r="CM26" i="3"/>
  <c r="AY54" i="16"/>
  <c r="BA24" i="9"/>
  <c r="AZ54" i="16"/>
  <c r="BI24" i="2"/>
  <c r="BJ25" i="2"/>
  <c r="BV45" i="16"/>
  <c r="BV32" i="3"/>
  <c r="BU47" i="16"/>
  <c r="BO16" i="3"/>
  <c r="BN31" i="16"/>
  <c r="BW29" i="3"/>
  <c r="BW44" i="16" s="1"/>
  <c r="BW45" i="16" s="1"/>
  <c r="BV30" i="3"/>
  <c r="BC15" i="3"/>
  <c r="BC17" i="3" s="1"/>
  <c r="BC34" i="3" s="1"/>
  <c r="BB30" i="16"/>
  <c r="BB32" i="16" s="1"/>
  <c r="BB24" i="16" s="1"/>
  <c r="BB49" i="16" s="1"/>
  <c r="BB52" i="16" s="1"/>
  <c r="BB17" i="3"/>
  <c r="BB34" i="3" s="1"/>
  <c r="BC29" i="16"/>
  <c r="BD14" i="3"/>
  <c r="AX74" i="2"/>
  <c r="BE11" i="3" s="1"/>
  <c r="E11" i="3" s="1"/>
  <c r="C39" i="7"/>
  <c r="C40" i="7" s="1"/>
  <c r="C42" i="7" s="1"/>
  <c r="AY71" i="2"/>
  <c r="AY72" i="2"/>
  <c r="BB66" i="2"/>
  <c r="BA65" i="2"/>
  <c r="BA63" i="2"/>
  <c r="AZ62" i="2"/>
  <c r="AZ68" i="2" s="1"/>
  <c r="AZ69" i="2"/>
  <c r="AZ75" i="2" s="1"/>
  <c r="CB21" i="2" l="1"/>
  <c r="CC22" i="2"/>
  <c r="BJ19" i="2"/>
  <c r="BI18" i="2"/>
  <c r="BJ16" i="2"/>
  <c r="BI15" i="2"/>
  <c r="BK13" i="2"/>
  <c r="BJ12" i="2"/>
  <c r="BM39" i="7"/>
  <c r="BI10" i="2"/>
  <c r="BH9" i="2"/>
  <c r="BH36" i="2" s="1"/>
  <c r="BH37" i="2"/>
  <c r="CN39" i="16"/>
  <c r="CN41" i="16" s="1"/>
  <c r="CO24" i="3"/>
  <c r="CO28" i="9" s="1"/>
  <c r="H28" i="9" s="1"/>
  <c r="CN26" i="3"/>
  <c r="CL38" i="7"/>
  <c r="AZ24" i="9"/>
  <c r="BB24" i="9"/>
  <c r="BA54" i="16"/>
  <c r="BC15" i="9"/>
  <c r="BC18" i="9" s="1"/>
  <c r="BB15" i="9"/>
  <c r="BB18" i="9" s="1"/>
  <c r="BJ24" i="2"/>
  <c r="BK25" i="2"/>
  <c r="BP16" i="3"/>
  <c r="BO31" i="16"/>
  <c r="BW32" i="3"/>
  <c r="BV47" i="16"/>
  <c r="BX29" i="3"/>
  <c r="BX44" i="16" s="1"/>
  <c r="BX45" i="16" s="1"/>
  <c r="BW30" i="3"/>
  <c r="BD29" i="16"/>
  <c r="BE14" i="3"/>
  <c r="BD15" i="3"/>
  <c r="BC30" i="16"/>
  <c r="BC32" i="16" s="1"/>
  <c r="BC24" i="16" s="1"/>
  <c r="BC49" i="16" s="1"/>
  <c r="BC52" i="16" s="1"/>
  <c r="BE26" i="16"/>
  <c r="AY74" i="2"/>
  <c r="BF11" i="3" s="1"/>
  <c r="E50" i="16"/>
  <c r="E62" i="16"/>
  <c r="E63" i="16" s="1"/>
  <c r="E64" i="16" s="1"/>
  <c r="AZ71" i="2"/>
  <c r="AZ72" i="2"/>
  <c r="BC66" i="2"/>
  <c r="BB65" i="2"/>
  <c r="BB63" i="2"/>
  <c r="BA62" i="2"/>
  <c r="BA68" i="2" s="1"/>
  <c r="BA69" i="2"/>
  <c r="BA75" i="2" s="1"/>
  <c r="CC21" i="2" l="1"/>
  <c r="CD22" i="2"/>
  <c r="BK19" i="2"/>
  <c r="BJ18" i="2"/>
  <c r="BK16" i="2"/>
  <c r="BJ15" i="2"/>
  <c r="BL13" i="2"/>
  <c r="BK12" i="2"/>
  <c r="BN39" i="7"/>
  <c r="BJ10" i="2"/>
  <c r="BI9" i="2"/>
  <c r="BI36" i="2" s="1"/>
  <c r="BI37" i="2"/>
  <c r="CM38" i="7"/>
  <c r="CO39" i="16"/>
  <c r="CO26" i="3"/>
  <c r="BB54" i="16"/>
  <c r="BC24" i="9"/>
  <c r="BC54" i="16"/>
  <c r="BK24" i="2"/>
  <c r="BX32" i="3"/>
  <c r="BW47" i="16"/>
  <c r="BQ16" i="3"/>
  <c r="BP31" i="16"/>
  <c r="BF26" i="16"/>
  <c r="BY29" i="3"/>
  <c r="BY44" i="16" s="1"/>
  <c r="BY45" i="16" s="1"/>
  <c r="BX30" i="3"/>
  <c r="BE15" i="3"/>
  <c r="BD30" i="16"/>
  <c r="BD32" i="16" s="1"/>
  <c r="BD24" i="16" s="1"/>
  <c r="BD49" i="16" s="1"/>
  <c r="BD52" i="16" s="1"/>
  <c r="BE29" i="16"/>
  <c r="F29" i="16" s="1"/>
  <c r="BD17" i="3"/>
  <c r="BD34" i="3" s="1"/>
  <c r="F26" i="16"/>
  <c r="AZ74" i="2"/>
  <c r="BG11" i="3" s="1"/>
  <c r="BG26" i="16" s="1"/>
  <c r="BC63" i="2"/>
  <c r="BB62" i="2"/>
  <c r="BB68" i="2" s="1"/>
  <c r="BB69" i="2"/>
  <c r="BB75" i="2" s="1"/>
  <c r="BD66" i="2"/>
  <c r="BC65" i="2"/>
  <c r="BA71" i="2"/>
  <c r="BA72" i="2"/>
  <c r="CD21" i="2" l="1"/>
  <c r="CE22" i="2"/>
  <c r="BL19" i="2"/>
  <c r="BK18" i="2"/>
  <c r="BK15" i="2"/>
  <c r="BL16" i="2"/>
  <c r="BM13" i="2"/>
  <c r="BL12" i="2"/>
  <c r="BO39" i="7"/>
  <c r="BK10" i="2"/>
  <c r="BJ9" i="2"/>
  <c r="BJ36" i="2" s="1"/>
  <c r="BJ37" i="2"/>
  <c r="CO41" i="16"/>
  <c r="I39" i="16"/>
  <c r="I41" i="16" s="1"/>
  <c r="CN38" i="7"/>
  <c r="G38" i="7" s="1"/>
  <c r="BD24" i="9"/>
  <c r="BD15" i="9"/>
  <c r="BD18" i="9" s="1"/>
  <c r="BM25" i="2"/>
  <c r="BL24" i="2"/>
  <c r="BS16" i="3"/>
  <c r="BQ31" i="16"/>
  <c r="G31" i="16" s="1"/>
  <c r="BY32" i="3"/>
  <c r="BX47" i="16"/>
  <c r="BZ29" i="3"/>
  <c r="BZ44" i="16" s="1"/>
  <c r="BZ45" i="16" s="1"/>
  <c r="BY30" i="3"/>
  <c r="BE30" i="16"/>
  <c r="BE17" i="3"/>
  <c r="BE34" i="3" s="1"/>
  <c r="BF29" i="16"/>
  <c r="BG14" i="3"/>
  <c r="BA74" i="2"/>
  <c r="BH11" i="3" s="1"/>
  <c r="BH26" i="16" s="1"/>
  <c r="BE66" i="2"/>
  <c r="BD65" i="2"/>
  <c r="BB71" i="2"/>
  <c r="BB72" i="2"/>
  <c r="BD63" i="2"/>
  <c r="BC62" i="2"/>
  <c r="BC68" i="2" s="1"/>
  <c r="BC69" i="2"/>
  <c r="BC75" i="2" s="1"/>
  <c r="BE65" i="2" l="1"/>
  <c r="BF66" i="2"/>
  <c r="CF22" i="2"/>
  <c r="CE21" i="2"/>
  <c r="BL18" i="2"/>
  <c r="BM19" i="2"/>
  <c r="BL15" i="2"/>
  <c r="BM16" i="2"/>
  <c r="BM12" i="2"/>
  <c r="BN13" i="2"/>
  <c r="BP39" i="7"/>
  <c r="BK9" i="2"/>
  <c r="BK36" i="2" s="1"/>
  <c r="BL10" i="2"/>
  <c r="BK37" i="2"/>
  <c r="BD54" i="16"/>
  <c r="BE15" i="9"/>
  <c r="BE18" i="9" s="1"/>
  <c r="BM24" i="2"/>
  <c r="BN25" i="2"/>
  <c r="BZ32" i="3"/>
  <c r="BY47" i="16"/>
  <c r="BT16" i="3"/>
  <c r="BS31" i="16"/>
  <c r="CA29" i="3"/>
  <c r="CA44" i="16" s="1"/>
  <c r="CA45" i="16" s="1"/>
  <c r="BZ30" i="3"/>
  <c r="F30" i="16"/>
  <c r="BE32" i="16"/>
  <c r="BE24" i="16" s="1"/>
  <c r="BE49" i="16" s="1"/>
  <c r="BE52" i="16" s="1"/>
  <c r="BG15" i="3"/>
  <c r="BG17" i="3" s="1"/>
  <c r="BG34" i="3" s="1"/>
  <c r="BF30" i="16"/>
  <c r="BG29" i="16"/>
  <c r="BH14" i="3"/>
  <c r="BF17" i="3"/>
  <c r="BF34" i="3" s="1"/>
  <c r="BB74" i="2"/>
  <c r="BI11" i="3" s="1"/>
  <c r="BC71" i="2"/>
  <c r="BC72" i="2"/>
  <c r="BD62" i="2"/>
  <c r="BD68" i="2" s="1"/>
  <c r="BE63" i="2"/>
  <c r="BF63" i="2" s="1"/>
  <c r="BD69" i="2"/>
  <c r="BD75" i="2" s="1"/>
  <c r="BF65" i="2" l="1"/>
  <c r="BG66" i="2"/>
  <c r="BF62" i="2"/>
  <c r="BF68" i="2" s="1"/>
  <c r="BG63" i="2"/>
  <c r="BF69" i="2"/>
  <c r="BF75" i="2" s="1"/>
  <c r="CG22" i="2"/>
  <c r="CF21" i="2"/>
  <c r="BM18" i="2"/>
  <c r="BN19" i="2"/>
  <c r="BM15" i="2"/>
  <c r="BN16" i="2"/>
  <c r="BO13" i="2"/>
  <c r="BN12" i="2"/>
  <c r="BM10" i="2"/>
  <c r="BL9" i="2"/>
  <c r="BL36" i="2" s="1"/>
  <c r="BL37" i="2"/>
  <c r="BQ39" i="7"/>
  <c r="E15" i="9"/>
  <c r="E18" i="9" s="1"/>
  <c r="BE54" i="16"/>
  <c r="BF15" i="9"/>
  <c r="BF18" i="9" s="1"/>
  <c r="BG15" i="9"/>
  <c r="BG18" i="9" s="1"/>
  <c r="BN24" i="2"/>
  <c r="BO25" i="2"/>
  <c r="BU16" i="3"/>
  <c r="BT31" i="16"/>
  <c r="CA32" i="3"/>
  <c r="BZ47" i="16"/>
  <c r="BF32" i="16"/>
  <c r="BF24" i="16" s="1"/>
  <c r="BF49" i="16" s="1"/>
  <c r="BF52" i="16" s="1"/>
  <c r="CA30" i="3"/>
  <c r="CB29" i="3"/>
  <c r="CB44" i="16" s="1"/>
  <c r="CB45" i="16" s="1"/>
  <c r="BI14" i="3"/>
  <c r="BH29" i="16"/>
  <c r="BG30" i="16"/>
  <c r="BG32" i="16" s="1"/>
  <c r="BG24" i="16" s="1"/>
  <c r="BG49" i="16" s="1"/>
  <c r="BG52" i="16" s="1"/>
  <c r="BH15" i="3"/>
  <c r="BI26" i="16"/>
  <c r="BC74" i="2"/>
  <c r="BJ11" i="3" s="1"/>
  <c r="BJ26" i="16" s="1"/>
  <c r="BD71" i="2"/>
  <c r="BD72" i="2"/>
  <c r="BE62" i="2"/>
  <c r="BE68" i="2" s="1"/>
  <c r="BE69" i="2"/>
  <c r="BE75" i="2" s="1"/>
  <c r="BG65" i="2" l="1"/>
  <c r="BH66" i="2"/>
  <c r="BG62" i="2"/>
  <c r="BG68" i="2" s="1"/>
  <c r="BH63" i="2"/>
  <c r="BG69" i="2"/>
  <c r="BG75" i="2" s="1"/>
  <c r="BF72" i="2"/>
  <c r="BF71" i="2"/>
  <c r="CH22" i="2"/>
  <c r="CG21" i="2"/>
  <c r="BO19" i="2"/>
  <c r="BN18" i="2"/>
  <c r="BN15" i="2"/>
  <c r="BO16" i="2"/>
  <c r="BO12" i="2"/>
  <c r="BP13" i="2"/>
  <c r="BR39" i="7"/>
  <c r="BM9" i="2"/>
  <c r="BM36" i="2" s="1"/>
  <c r="BN10" i="2"/>
  <c r="BM37" i="2"/>
  <c r="BE24" i="9"/>
  <c r="F52" i="16"/>
  <c r="BG24" i="9"/>
  <c r="BG54" i="16"/>
  <c r="BO24" i="2"/>
  <c r="BP25" i="2"/>
  <c r="BD74" i="2"/>
  <c r="BK11" i="3" s="1"/>
  <c r="BK26" i="16" s="1"/>
  <c r="CB32" i="3"/>
  <c r="CA47" i="16"/>
  <c r="BV16" i="3"/>
  <c r="BU31" i="16"/>
  <c r="CB30" i="3"/>
  <c r="CC29" i="3"/>
  <c r="BH30" i="16"/>
  <c r="BH32" i="16" s="1"/>
  <c r="BH24" i="16" s="1"/>
  <c r="BH49" i="16" s="1"/>
  <c r="BH52" i="16" s="1"/>
  <c r="BI15" i="3"/>
  <c r="BH17" i="3"/>
  <c r="BH34" i="3" s="1"/>
  <c r="BJ14" i="3"/>
  <c r="BI29" i="16"/>
  <c r="BE71" i="2"/>
  <c r="BE72" i="2"/>
  <c r="BF74" i="2" l="1"/>
  <c r="BM11" i="3" s="1"/>
  <c r="BM26" i="16" s="1"/>
  <c r="BH65" i="2"/>
  <c r="BI66" i="2"/>
  <c r="BI63" i="2"/>
  <c r="BH62" i="2"/>
  <c r="BH68" i="2" s="1"/>
  <c r="BH69" i="2"/>
  <c r="BH75" i="2" s="1"/>
  <c r="BG72" i="2"/>
  <c r="BG71" i="2"/>
  <c r="CH21" i="2"/>
  <c r="CI22" i="2"/>
  <c r="BP19" i="2"/>
  <c r="BO18" i="2"/>
  <c r="BO15" i="2"/>
  <c r="BP16" i="2"/>
  <c r="BQ13" i="2"/>
  <c r="BP12" i="2"/>
  <c r="BN9" i="2"/>
  <c r="BN36" i="2" s="1"/>
  <c r="BO10" i="2"/>
  <c r="BN37" i="2"/>
  <c r="BS39" i="7"/>
  <c r="E24" i="9"/>
  <c r="BH24" i="9"/>
  <c r="BF24" i="9"/>
  <c r="BF54" i="16"/>
  <c r="BH15" i="9"/>
  <c r="BH18" i="9" s="1"/>
  <c r="BP24" i="2"/>
  <c r="BQ25" i="2"/>
  <c r="CC30" i="3"/>
  <c r="CC44" i="16"/>
  <c r="BW16" i="3"/>
  <c r="BV31" i="16"/>
  <c r="CC32" i="3"/>
  <c r="CC47" i="16" s="1"/>
  <c r="CB47" i="16"/>
  <c r="BK14" i="3"/>
  <c r="BJ29" i="16"/>
  <c r="BJ15" i="3"/>
  <c r="BI30" i="16"/>
  <c r="BI32" i="16" s="1"/>
  <c r="BI24" i="16" s="1"/>
  <c r="BI49" i="16" s="1"/>
  <c r="BI52" i="16" s="1"/>
  <c r="BI17" i="3"/>
  <c r="BI34" i="3" s="1"/>
  <c r="BE74" i="2"/>
  <c r="BL11" i="3" s="1"/>
  <c r="E17" i="3"/>
  <c r="E34" i="3" s="1"/>
  <c r="BG74" i="2" l="1"/>
  <c r="BN11" i="3" s="1"/>
  <c r="BN26" i="16" s="1"/>
  <c r="BI65" i="2"/>
  <c r="BJ66" i="2"/>
  <c r="BH72" i="2"/>
  <c r="BH71" i="2"/>
  <c r="BI62" i="2"/>
  <c r="BI68" i="2" s="1"/>
  <c r="BJ63" i="2"/>
  <c r="BI69" i="2"/>
  <c r="BI75" i="2" s="1"/>
  <c r="CJ22" i="2"/>
  <c r="CI21" i="2"/>
  <c r="BQ19" i="2"/>
  <c r="BP18" i="2"/>
  <c r="BP15" i="2"/>
  <c r="BQ16" i="2"/>
  <c r="BQ12" i="2"/>
  <c r="BR13" i="2"/>
  <c r="BO9" i="2"/>
  <c r="BO36" i="2" s="1"/>
  <c r="BP10" i="2"/>
  <c r="BO37" i="2"/>
  <c r="BT39" i="7"/>
  <c r="BH54" i="16"/>
  <c r="BI24" i="9"/>
  <c r="BI15" i="9"/>
  <c r="BI18" i="9" s="1"/>
  <c r="BR25" i="2"/>
  <c r="BQ24" i="2"/>
  <c r="BX16" i="3"/>
  <c r="BW31" i="16"/>
  <c r="H47" i="16"/>
  <c r="CC45" i="16"/>
  <c r="H44" i="16"/>
  <c r="H45" i="16" s="1"/>
  <c r="BL26" i="16"/>
  <c r="BJ30" i="16"/>
  <c r="BK15" i="3"/>
  <c r="BK17" i="3" s="1"/>
  <c r="BK34" i="3" s="1"/>
  <c r="BK29" i="16"/>
  <c r="BL14" i="3"/>
  <c r="BL29" i="16" s="1"/>
  <c r="BJ17" i="3"/>
  <c r="BJ34" i="3" s="1"/>
  <c r="F32" i="16"/>
  <c r="F24" i="16" s="1"/>
  <c r="BH74" i="2" l="1"/>
  <c r="BO11" i="3" s="1"/>
  <c r="BO26" i="16" s="1"/>
  <c r="BJ65" i="2"/>
  <c r="BK66" i="2"/>
  <c r="BJ62" i="2"/>
  <c r="BJ68" i="2" s="1"/>
  <c r="BK63" i="2"/>
  <c r="BJ69" i="2"/>
  <c r="BJ75" i="2" s="1"/>
  <c r="BI71" i="2"/>
  <c r="BI72" i="2"/>
  <c r="CJ21" i="2"/>
  <c r="CK22" i="2"/>
  <c r="BQ18" i="2"/>
  <c r="BR19" i="2"/>
  <c r="BQ15" i="2"/>
  <c r="BR16" i="2"/>
  <c r="BS13" i="2"/>
  <c r="BR12" i="2"/>
  <c r="BP9" i="2"/>
  <c r="BP36" i="2" s="1"/>
  <c r="BQ10" i="2"/>
  <c r="BP37" i="2"/>
  <c r="BU39" i="7"/>
  <c r="BI54" i="16"/>
  <c r="BJ15" i="9"/>
  <c r="BJ18" i="9" s="1"/>
  <c r="BK15" i="9"/>
  <c r="BK18" i="9" s="1"/>
  <c r="BR24" i="2"/>
  <c r="BS25" i="2"/>
  <c r="BY16" i="3"/>
  <c r="BX31" i="16"/>
  <c r="BJ32" i="16"/>
  <c r="BJ24" i="16" s="1"/>
  <c r="BJ49" i="16" s="1"/>
  <c r="BJ52" i="16" s="1"/>
  <c r="BM14" i="3"/>
  <c r="BM29" i="16" s="1"/>
  <c r="BL15" i="3"/>
  <c r="BK30" i="16"/>
  <c r="BK32" i="16" s="1"/>
  <c r="BK24" i="16" s="1"/>
  <c r="BK49" i="16" s="1"/>
  <c r="BK52" i="16" s="1"/>
  <c r="D39" i="7"/>
  <c r="D40" i="7" s="1"/>
  <c r="D42" i="7" s="1"/>
  <c r="F49" i="16"/>
  <c r="F54" i="16" s="1"/>
  <c r="F55" i="16" s="1"/>
  <c r="BI74" i="2" l="1"/>
  <c r="BP11" i="3" s="1"/>
  <c r="BP26" i="16" s="1"/>
  <c r="BL66" i="2"/>
  <c r="BK65" i="2"/>
  <c r="BK62" i="2"/>
  <c r="BK68" i="2" s="1"/>
  <c r="BL63" i="2"/>
  <c r="BK69" i="2"/>
  <c r="BK75" i="2" s="1"/>
  <c r="BJ72" i="2"/>
  <c r="BJ71" i="2"/>
  <c r="CL22" i="2"/>
  <c r="CK21" i="2"/>
  <c r="BR18" i="2"/>
  <c r="BS19" i="2"/>
  <c r="BR15" i="2"/>
  <c r="BS16" i="2"/>
  <c r="BS12" i="2"/>
  <c r="BT13" i="2"/>
  <c r="BR10" i="2"/>
  <c r="BQ9" i="2"/>
  <c r="BQ36" i="2" s="1"/>
  <c r="BQ37" i="2"/>
  <c r="BV39" i="7"/>
  <c r="BJ54" i="16"/>
  <c r="BK24" i="9"/>
  <c r="BS24" i="2"/>
  <c r="BT25" i="2"/>
  <c r="BZ16" i="3"/>
  <c r="BY31" i="16"/>
  <c r="BL17" i="3"/>
  <c r="BL34" i="3" s="1"/>
  <c r="BL30" i="16"/>
  <c r="BL32" i="16" s="1"/>
  <c r="BL24" i="16" s="1"/>
  <c r="BL49" i="16" s="1"/>
  <c r="BL52" i="16" s="1"/>
  <c r="BN14" i="3"/>
  <c r="BN29" i="16" s="1"/>
  <c r="BM15" i="3"/>
  <c r="F62" i="16"/>
  <c r="F63" i="16" s="1"/>
  <c r="F64" i="16" s="1"/>
  <c r="F50" i="16"/>
  <c r="BL65" i="2" l="1"/>
  <c r="BM66" i="2"/>
  <c r="BJ74" i="2"/>
  <c r="BQ11" i="3" s="1"/>
  <c r="BQ26" i="16" s="1"/>
  <c r="G26" i="16" s="1"/>
  <c r="BL62" i="2"/>
  <c r="BL68" i="2" s="1"/>
  <c r="BM63" i="2"/>
  <c r="BL69" i="2"/>
  <c r="BL75" i="2" s="1"/>
  <c r="BK72" i="2"/>
  <c r="BK71" i="2"/>
  <c r="CL21" i="2"/>
  <c r="CM22" i="2"/>
  <c r="BT19" i="2"/>
  <c r="BS18" i="2"/>
  <c r="BS15" i="2"/>
  <c r="BT16" i="2"/>
  <c r="BT12" i="2"/>
  <c r="BU13" i="2"/>
  <c r="BW39" i="7"/>
  <c r="BS10" i="2"/>
  <c r="BR9" i="2"/>
  <c r="BR36" i="2" s="1"/>
  <c r="BR37" i="2"/>
  <c r="BK54" i="16"/>
  <c r="BL24" i="9"/>
  <c r="BJ24" i="9"/>
  <c r="BL15" i="9"/>
  <c r="BL18" i="9" s="1"/>
  <c r="BU25" i="2"/>
  <c r="BT24" i="2"/>
  <c r="CA16" i="3"/>
  <c r="BZ31" i="16"/>
  <c r="BN15" i="3"/>
  <c r="BN17" i="3" s="1"/>
  <c r="BN34" i="3" s="1"/>
  <c r="BM30" i="16"/>
  <c r="BM17" i="3"/>
  <c r="BM34" i="3" s="1"/>
  <c r="BO14" i="3"/>
  <c r="BO29" i="16" s="1"/>
  <c r="F11" i="3" l="1"/>
  <c r="F17" i="3" s="1"/>
  <c r="F34" i="3" s="1"/>
  <c r="BM65" i="2"/>
  <c r="BN66" i="2"/>
  <c r="BK74" i="2"/>
  <c r="BR11" i="3" s="1"/>
  <c r="BR26" i="16" s="1"/>
  <c r="BR32" i="16" s="1"/>
  <c r="BR24" i="16" s="1"/>
  <c r="BR49" i="16" s="1"/>
  <c r="BR52" i="16" s="1"/>
  <c r="BM62" i="2"/>
  <c r="BM68" i="2" s="1"/>
  <c r="BN63" i="2"/>
  <c r="BM69" i="2"/>
  <c r="BM75" i="2" s="1"/>
  <c r="BL72" i="2"/>
  <c r="BL71" i="2"/>
  <c r="CM21" i="2"/>
  <c r="CN22" i="2"/>
  <c r="BT18" i="2"/>
  <c r="BU19" i="2"/>
  <c r="BT15" i="2"/>
  <c r="BU16" i="2"/>
  <c r="BV13" i="2"/>
  <c r="BU12" i="2"/>
  <c r="BX39" i="7"/>
  <c r="BS9" i="2"/>
  <c r="BS36" i="2" s="1"/>
  <c r="BT10" i="2"/>
  <c r="BS37" i="2"/>
  <c r="BL54" i="16"/>
  <c r="BM15" i="9"/>
  <c r="BM18" i="9" s="1"/>
  <c r="BN15" i="9"/>
  <c r="BN18" i="9" s="1"/>
  <c r="BU24" i="2"/>
  <c r="BV25" i="2"/>
  <c r="BW25" i="2" s="1"/>
  <c r="BO15" i="3"/>
  <c r="BO17" i="3" s="1"/>
  <c r="BO34" i="3" s="1"/>
  <c r="BN30" i="16"/>
  <c r="BN32" i="16" s="1"/>
  <c r="BN24" i="16" s="1"/>
  <c r="BN49" i="16" s="1"/>
  <c r="BN52" i="16" s="1"/>
  <c r="CB16" i="3"/>
  <c r="CA31" i="16"/>
  <c r="BM32" i="16"/>
  <c r="BM24" i="16" s="1"/>
  <c r="BM49" i="16" s="1"/>
  <c r="BM52" i="16" s="1"/>
  <c r="BP14" i="3"/>
  <c r="BP29" i="16" s="1"/>
  <c r="AE10" i="16"/>
  <c r="Z21" i="17" s="1"/>
  <c r="BO66" i="2" l="1"/>
  <c r="BN65" i="2"/>
  <c r="BL74" i="2"/>
  <c r="BS11" i="3" s="1"/>
  <c r="BS26" i="16" s="1"/>
  <c r="BN62" i="2"/>
  <c r="BN68" i="2" s="1"/>
  <c r="BO63" i="2"/>
  <c r="BN69" i="2"/>
  <c r="BN75" i="2" s="1"/>
  <c r="BM71" i="2"/>
  <c r="BM72" i="2"/>
  <c r="BW24" i="2"/>
  <c r="BX25" i="2"/>
  <c r="CN21" i="2"/>
  <c r="CO22" i="2"/>
  <c r="BU18" i="2"/>
  <c r="BV19" i="2"/>
  <c r="BV16" i="2"/>
  <c r="BU15" i="2"/>
  <c r="BW13" i="2"/>
  <c r="BV12" i="2"/>
  <c r="BT9" i="2"/>
  <c r="BT36" i="2" s="1"/>
  <c r="BU10" i="2"/>
  <c r="BT37" i="2"/>
  <c r="BY39" i="7"/>
  <c r="BN24" i="9"/>
  <c r="BM54" i="16"/>
  <c r="BO15" i="9"/>
  <c r="BO18" i="9" s="1"/>
  <c r="BV24" i="2"/>
  <c r="CC16" i="3"/>
  <c r="CC31" i="16" s="1"/>
  <c r="CB31" i="16"/>
  <c r="BP15" i="3"/>
  <c r="BO30" i="16"/>
  <c r="D10" i="16"/>
  <c r="BQ14" i="3"/>
  <c r="BQ29" i="16" s="1"/>
  <c r="BM74" i="2" l="1"/>
  <c r="BT11" i="3" s="1"/>
  <c r="BT26" i="16" s="1"/>
  <c r="BO65" i="2"/>
  <c r="BP66" i="2"/>
  <c r="BP63" i="2"/>
  <c r="BO62" i="2"/>
  <c r="BO68" i="2" s="1"/>
  <c r="BO69" i="2"/>
  <c r="BO75" i="2" s="1"/>
  <c r="BN72" i="2"/>
  <c r="BN71" i="2"/>
  <c r="BY25" i="2"/>
  <c r="BX24" i="2"/>
  <c r="CP22" i="2"/>
  <c r="CO21" i="2"/>
  <c r="BW19" i="2"/>
  <c r="BV18" i="2"/>
  <c r="BW16" i="2"/>
  <c r="BV15" i="2"/>
  <c r="BW12" i="2"/>
  <c r="BX13" i="2"/>
  <c r="BV10" i="2"/>
  <c r="BU9" i="2"/>
  <c r="BU36" i="2" s="1"/>
  <c r="BU37" i="2"/>
  <c r="BZ39" i="7"/>
  <c r="BM24" i="9"/>
  <c r="BN54" i="16"/>
  <c r="H31" i="16"/>
  <c r="G29" i="16"/>
  <c r="BO32" i="16"/>
  <c r="BO24" i="16" s="1"/>
  <c r="BO49" i="16" s="1"/>
  <c r="BO52" i="16" s="1"/>
  <c r="BQ15" i="3"/>
  <c r="BP30" i="16"/>
  <c r="BP32" i="16" s="1"/>
  <c r="BP24" i="16" s="1"/>
  <c r="BP49" i="16" s="1"/>
  <c r="BP52" i="16" s="1"/>
  <c r="BP17" i="3"/>
  <c r="BP34" i="3" s="1"/>
  <c r="BN74" i="2" l="1"/>
  <c r="BU11" i="3" s="1"/>
  <c r="BU26" i="16" s="1"/>
  <c r="BQ66" i="2"/>
  <c r="BP65" i="2"/>
  <c r="BO72" i="2"/>
  <c r="BO71" i="2"/>
  <c r="BP62" i="2"/>
  <c r="BP68" i="2" s="1"/>
  <c r="BQ63" i="2"/>
  <c r="BP69" i="2"/>
  <c r="BP75" i="2" s="1"/>
  <c r="BZ25" i="2"/>
  <c r="BY24" i="2"/>
  <c r="CP21" i="2"/>
  <c r="CQ22" i="2"/>
  <c r="BW18" i="2"/>
  <c r="BX19" i="2"/>
  <c r="BX16" i="2"/>
  <c r="BW15" i="2"/>
  <c r="BY13" i="2"/>
  <c r="BX12" i="2"/>
  <c r="CA39" i="7"/>
  <c r="BW10" i="2"/>
  <c r="BV9" i="2"/>
  <c r="BV36" i="2" s="1"/>
  <c r="BV37" i="2"/>
  <c r="BP24" i="9"/>
  <c r="BO24" i="9"/>
  <c r="BP15" i="9"/>
  <c r="BP18" i="9" s="1"/>
  <c r="BS15" i="3"/>
  <c r="BQ30" i="16"/>
  <c r="BQ32" i="16" s="1"/>
  <c r="BQ24" i="16" s="1"/>
  <c r="BQ49" i="16" s="1"/>
  <c r="BQ52" i="16" s="1"/>
  <c r="BQ17" i="3"/>
  <c r="BQ34" i="3" s="1"/>
  <c r="BS14" i="3"/>
  <c r="BS29" i="16" s="1"/>
  <c r="BR17" i="3"/>
  <c r="BR34" i="3" s="1"/>
  <c r="BO74" i="2" l="1"/>
  <c r="BV11" i="3" s="1"/>
  <c r="BV26" i="16" s="1"/>
  <c r="BQ65" i="2"/>
  <c r="BR66" i="2"/>
  <c r="BQ62" i="2"/>
  <c r="BQ68" i="2" s="1"/>
  <c r="BR63" i="2"/>
  <c r="BQ69" i="2"/>
  <c r="BQ75" i="2" s="1"/>
  <c r="BP72" i="2"/>
  <c r="BP71" i="2"/>
  <c r="BP74" i="2" s="1"/>
  <c r="BW11" i="3" s="1"/>
  <c r="BW26" i="16" s="1"/>
  <c r="CA25" i="2"/>
  <c r="BZ24" i="2"/>
  <c r="CR22" i="2"/>
  <c r="CQ21" i="2"/>
  <c r="BY19" i="2"/>
  <c r="BX18" i="2"/>
  <c r="BY16" i="2"/>
  <c r="BX15" i="2"/>
  <c r="BY12" i="2"/>
  <c r="BZ13" i="2"/>
  <c r="BX10" i="2"/>
  <c r="BW37" i="2"/>
  <c r="BW9" i="2"/>
  <c r="BW36" i="2" s="1"/>
  <c r="CB39" i="7"/>
  <c r="BO54" i="16"/>
  <c r="BP54" i="16"/>
  <c r="BQ15" i="9"/>
  <c r="BQ18" i="9" s="1"/>
  <c r="BR15" i="9"/>
  <c r="BR18" i="9" s="1"/>
  <c r="G30" i="16"/>
  <c r="G32" i="16" s="1"/>
  <c r="E39" i="7" s="1"/>
  <c r="E40" i="7" s="1"/>
  <c r="E42" i="7" s="1"/>
  <c r="BT15" i="3"/>
  <c r="BS30" i="16"/>
  <c r="BT14" i="3"/>
  <c r="BT29" i="16" s="1"/>
  <c r="BS17" i="3"/>
  <c r="BS34" i="3" s="1"/>
  <c r="BR65" i="2" l="1"/>
  <c r="BS66" i="2"/>
  <c r="BS63" i="2"/>
  <c r="BR62" i="2"/>
  <c r="BR68" i="2" s="1"/>
  <c r="BR69" i="2"/>
  <c r="BR75" i="2" s="1"/>
  <c r="BQ72" i="2"/>
  <c r="BQ71" i="2"/>
  <c r="CA24" i="2"/>
  <c r="CB25" i="2"/>
  <c r="CS22" i="2"/>
  <c r="CR21" i="2"/>
  <c r="BZ19" i="2"/>
  <c r="BY18" i="2"/>
  <c r="BZ16" i="2"/>
  <c r="BY15" i="2"/>
  <c r="CA13" i="2"/>
  <c r="BZ12" i="2"/>
  <c r="CC39" i="7"/>
  <c r="BY10" i="2"/>
  <c r="BX37" i="2"/>
  <c r="BX9" i="2"/>
  <c r="BX36" i="2" s="1"/>
  <c r="BQ24" i="9"/>
  <c r="G52" i="16"/>
  <c r="F15" i="9"/>
  <c r="F18" i="9" s="1"/>
  <c r="BQ54" i="16"/>
  <c r="BS15" i="9"/>
  <c r="BS18" i="9" s="1"/>
  <c r="G24" i="16"/>
  <c r="G49" i="16" s="1"/>
  <c r="BU15" i="3"/>
  <c r="BT30" i="16"/>
  <c r="BT32" i="16" s="1"/>
  <c r="BT24" i="16" s="1"/>
  <c r="BT49" i="16" s="1"/>
  <c r="BT52" i="16" s="1"/>
  <c r="BS32" i="16"/>
  <c r="BS24" i="16" s="1"/>
  <c r="BS49" i="16" s="1"/>
  <c r="BS52" i="16" s="1"/>
  <c r="BU14" i="3"/>
  <c r="BU29" i="16" s="1"/>
  <c r="BT17" i="3"/>
  <c r="BT34" i="3" s="1"/>
  <c r="BQ74" i="2" l="1"/>
  <c r="BX11" i="3" s="1"/>
  <c r="BX26" i="16" s="1"/>
  <c r="BS65" i="2"/>
  <c r="BT66" i="2"/>
  <c r="BR71" i="2"/>
  <c r="BR72" i="2"/>
  <c r="BS62" i="2"/>
  <c r="BS68" i="2" s="1"/>
  <c r="BT63" i="2"/>
  <c r="BS69" i="2"/>
  <c r="BS75" i="2" s="1"/>
  <c r="CB24" i="2"/>
  <c r="CC25" i="2"/>
  <c r="CS21" i="2"/>
  <c r="CT22" i="2"/>
  <c r="CT21" i="2" s="1"/>
  <c r="CA19" i="2"/>
  <c r="BZ18" i="2"/>
  <c r="CA16" i="2"/>
  <c r="BZ15" i="2"/>
  <c r="CB13" i="2"/>
  <c r="CA12" i="2"/>
  <c r="BZ10" i="2"/>
  <c r="BY9" i="2"/>
  <c r="BY36" i="2" s="1"/>
  <c r="BY37" i="2"/>
  <c r="CD39" i="7"/>
  <c r="F24" i="9"/>
  <c r="G50" i="16"/>
  <c r="G54" i="16"/>
  <c r="G55" i="16" s="1"/>
  <c r="BS24" i="9"/>
  <c r="BS54" i="16"/>
  <c r="BT24" i="9"/>
  <c r="BR24" i="9"/>
  <c r="BR54" i="16"/>
  <c r="BT15" i="9"/>
  <c r="BT18" i="9" s="1"/>
  <c r="G62" i="16"/>
  <c r="G63" i="16" s="1"/>
  <c r="G64" i="16" s="1"/>
  <c r="BV15" i="3"/>
  <c r="BU30" i="16"/>
  <c r="BV14" i="3"/>
  <c r="BV29" i="16" s="1"/>
  <c r="BU17" i="3"/>
  <c r="BU34" i="3" s="1"/>
  <c r="BT65" i="2" l="1"/>
  <c r="BU66" i="2"/>
  <c r="BR74" i="2"/>
  <c r="BY11" i="3" s="1"/>
  <c r="BY26" i="16" s="1"/>
  <c r="BU63" i="2"/>
  <c r="BT62" i="2"/>
  <c r="BT68" i="2" s="1"/>
  <c r="BT69" i="2"/>
  <c r="BT75" i="2" s="1"/>
  <c r="BS72" i="2"/>
  <c r="BS71" i="2"/>
  <c r="CC24" i="2"/>
  <c r="CD25" i="2"/>
  <c r="CB19" i="2"/>
  <c r="CA18" i="2"/>
  <c r="CA15" i="2"/>
  <c r="CB16" i="2"/>
  <c r="CB12" i="2"/>
  <c r="CC13" i="2"/>
  <c r="CE39" i="7"/>
  <c r="BZ37" i="2"/>
  <c r="BZ9" i="2"/>
  <c r="BZ36" i="2" s="1"/>
  <c r="CA10" i="2"/>
  <c r="BT54" i="16"/>
  <c r="BU15" i="9"/>
  <c r="BU18" i="9" s="1"/>
  <c r="BW15" i="3"/>
  <c r="BV30" i="16"/>
  <c r="BV32" i="16" s="1"/>
  <c r="BV24" i="16" s="1"/>
  <c r="BV49" i="16" s="1"/>
  <c r="BV52" i="16" s="1"/>
  <c r="BU32" i="16"/>
  <c r="BU24" i="16" s="1"/>
  <c r="BU49" i="16" s="1"/>
  <c r="BU52" i="16" s="1"/>
  <c r="BW14" i="3"/>
  <c r="BW29" i="16" s="1"/>
  <c r="BV17" i="3"/>
  <c r="BV34" i="3" s="1"/>
  <c r="BS74" i="2" l="1"/>
  <c r="BZ11" i="3" s="1"/>
  <c r="BZ26" i="16" s="1"/>
  <c r="BV66" i="2"/>
  <c r="BU65" i="2"/>
  <c r="BT72" i="2"/>
  <c r="BT71" i="2"/>
  <c r="BU62" i="2"/>
  <c r="BU68" i="2" s="1"/>
  <c r="BV63" i="2"/>
  <c r="BU69" i="2"/>
  <c r="BU75" i="2" s="1"/>
  <c r="CD24" i="2"/>
  <c r="CE25" i="2"/>
  <c r="CB18" i="2"/>
  <c r="CC19" i="2"/>
  <c r="CB15" i="2"/>
  <c r="CC16" i="2"/>
  <c r="CC12" i="2"/>
  <c r="CD13" i="2"/>
  <c r="CF39" i="7"/>
  <c r="CA9" i="2"/>
  <c r="CA36" i="2" s="1"/>
  <c r="CB10" i="2"/>
  <c r="CA37" i="2"/>
  <c r="BV54" i="16"/>
  <c r="BV24" i="9"/>
  <c r="BV15" i="9"/>
  <c r="BV18" i="9" s="1"/>
  <c r="BX15" i="3"/>
  <c r="BW30" i="16"/>
  <c r="BW32" i="16" s="1"/>
  <c r="BW24" i="16" s="1"/>
  <c r="BW49" i="16" s="1"/>
  <c r="BW52" i="16" s="1"/>
  <c r="BX14" i="3"/>
  <c r="BX29" i="16" s="1"/>
  <c r="BW17" i="3"/>
  <c r="BW34" i="3" s="1"/>
  <c r="BT74" i="2" l="1"/>
  <c r="CA11" i="3" s="1"/>
  <c r="CA26" i="16" s="1"/>
  <c r="BW66" i="2"/>
  <c r="BV65" i="2"/>
  <c r="BW63" i="2"/>
  <c r="BV62" i="2"/>
  <c r="BV69" i="2"/>
  <c r="BV75" i="2" s="1"/>
  <c r="BU71" i="2"/>
  <c r="BU72" i="2"/>
  <c r="CF25" i="2"/>
  <c r="CE24" i="2"/>
  <c r="CC18" i="2"/>
  <c r="CD19" i="2"/>
  <c r="CC15" i="2"/>
  <c r="CD16" i="2"/>
  <c r="CD12" i="2"/>
  <c r="CE13" i="2"/>
  <c r="CG39" i="7"/>
  <c r="CB9" i="2"/>
  <c r="CB36" i="2" s="1"/>
  <c r="CC10" i="2"/>
  <c r="CB37" i="2"/>
  <c r="BU24" i="9"/>
  <c r="BU54" i="16"/>
  <c r="BW54" i="16"/>
  <c r="BW24" i="9"/>
  <c r="BW15" i="9"/>
  <c r="BW18" i="9" s="1"/>
  <c r="BY15" i="3"/>
  <c r="BX30" i="16"/>
  <c r="BX32" i="16" s="1"/>
  <c r="BX24" i="16" s="1"/>
  <c r="BX49" i="16" s="1"/>
  <c r="BX52" i="16" s="1"/>
  <c r="BY14" i="3"/>
  <c r="BY29" i="16" s="1"/>
  <c r="BX17" i="3"/>
  <c r="BX34" i="3" s="1"/>
  <c r="BU74" i="2" l="1"/>
  <c r="CB11" i="3" s="1"/>
  <c r="CB26" i="16" s="1"/>
  <c r="BV68" i="2"/>
  <c r="BV71" i="2" s="1"/>
  <c r="BX66" i="2"/>
  <c r="BW65" i="2"/>
  <c r="BX63" i="2"/>
  <c r="BW62" i="2"/>
  <c r="BW68" i="2" s="1"/>
  <c r="BW69" i="2"/>
  <c r="BW75" i="2" s="1"/>
  <c r="CG25" i="2"/>
  <c r="CF24" i="2"/>
  <c r="CD18" i="2"/>
  <c r="CE19" i="2"/>
  <c r="CE16" i="2"/>
  <c r="CD15" i="2"/>
  <c r="CE12" i="2"/>
  <c r="CF13" i="2"/>
  <c r="CC37" i="2"/>
  <c r="CC9" i="2"/>
  <c r="CC36" i="2" s="1"/>
  <c r="CD10" i="2"/>
  <c r="CH39" i="7"/>
  <c r="BX24" i="9"/>
  <c r="BX54" i="16"/>
  <c r="BX15" i="9"/>
  <c r="BX18" i="9" s="1"/>
  <c r="BZ15" i="3"/>
  <c r="BY30" i="16"/>
  <c r="BY32" i="16" s="1"/>
  <c r="BY24" i="16" s="1"/>
  <c r="BY49" i="16" s="1"/>
  <c r="BY52" i="16" s="1"/>
  <c r="BZ14" i="3"/>
  <c r="BZ29" i="16" s="1"/>
  <c r="BY17" i="3"/>
  <c r="BY34" i="3" s="1"/>
  <c r="BV72" i="2" l="1"/>
  <c r="BV74" i="2" s="1"/>
  <c r="CC11" i="3" s="1"/>
  <c r="G11" i="3" s="1"/>
  <c r="G17" i="3" s="1"/>
  <c r="G34" i="3" s="1"/>
  <c r="BY66" i="2"/>
  <c r="BX65" i="2"/>
  <c r="BW71" i="2"/>
  <c r="BW72" i="2"/>
  <c r="BY63" i="2"/>
  <c r="BX62" i="2"/>
  <c r="BX69" i="2"/>
  <c r="BX75" i="2" s="1"/>
  <c r="CG24" i="2"/>
  <c r="CH25" i="2"/>
  <c r="CF19" i="2"/>
  <c r="CE18" i="2"/>
  <c r="CF16" i="2"/>
  <c r="CE15" i="2"/>
  <c r="CG13" i="2"/>
  <c r="CF12" i="2"/>
  <c r="CI39" i="7"/>
  <c r="CD37" i="2"/>
  <c r="CD9" i="2"/>
  <c r="CD36" i="2" s="1"/>
  <c r="CE10" i="2"/>
  <c r="BY15" i="9"/>
  <c r="BY18" i="9" s="1"/>
  <c r="CA15" i="3"/>
  <c r="BZ30" i="16"/>
  <c r="BZ32" i="16" s="1"/>
  <c r="BZ24" i="16" s="1"/>
  <c r="BZ49" i="16" s="1"/>
  <c r="BZ52" i="16" s="1"/>
  <c r="CA14" i="3"/>
  <c r="CA29" i="16" s="1"/>
  <c r="BZ17" i="3"/>
  <c r="BZ34" i="3" s="1"/>
  <c r="CC26" i="16" l="1"/>
  <c r="H26" i="16" s="1"/>
  <c r="BW74" i="2"/>
  <c r="CD11" i="3" s="1"/>
  <c r="CD26" i="16" s="1"/>
  <c r="CD32" i="16" s="1"/>
  <c r="CD24" i="16" s="1"/>
  <c r="CD49" i="16" s="1"/>
  <c r="CD52" i="16" s="1"/>
  <c r="BX68" i="2"/>
  <c r="BX72" i="2" s="1"/>
  <c r="BY65" i="2"/>
  <c r="BZ66" i="2"/>
  <c r="BX71" i="2"/>
  <c r="BY62" i="2"/>
  <c r="BY68" i="2" s="1"/>
  <c r="BZ63" i="2"/>
  <c r="BY69" i="2"/>
  <c r="BY75" i="2" s="1"/>
  <c r="CH24" i="2"/>
  <c r="CI25" i="2"/>
  <c r="CG19" i="2"/>
  <c r="CF18" i="2"/>
  <c r="CG16" i="2"/>
  <c r="CF15" i="2"/>
  <c r="CH13" i="2"/>
  <c r="CG12" i="2"/>
  <c r="CF10" i="2"/>
  <c r="CE37" i="2"/>
  <c r="CE9" i="2"/>
  <c r="CE36" i="2" s="1"/>
  <c r="CJ39" i="7"/>
  <c r="BZ24" i="9"/>
  <c r="BZ54" i="16"/>
  <c r="BY24" i="9"/>
  <c r="BY54" i="16"/>
  <c r="BZ15" i="9"/>
  <c r="BZ18" i="9" s="1"/>
  <c r="CB15" i="3"/>
  <c r="CA30" i="16"/>
  <c r="CA32" i="16" s="1"/>
  <c r="CA24" i="16" s="1"/>
  <c r="CA49" i="16" s="1"/>
  <c r="CA52" i="16" s="1"/>
  <c r="CA17" i="3"/>
  <c r="CA34" i="3" s="1"/>
  <c r="CB14" i="3"/>
  <c r="CB29" i="16" s="1"/>
  <c r="BX74" i="2" l="1"/>
  <c r="CE11" i="3" s="1"/>
  <c r="CD17" i="3"/>
  <c r="CD34" i="3" s="1"/>
  <c r="CD15" i="9" s="1"/>
  <c r="CD18" i="9" s="1"/>
  <c r="BZ65" i="2"/>
  <c r="CA66" i="2"/>
  <c r="BY72" i="2"/>
  <c r="BY71" i="2"/>
  <c r="CE26" i="16"/>
  <c r="CE32" i="16" s="1"/>
  <c r="CE24" i="16" s="1"/>
  <c r="CE49" i="16" s="1"/>
  <c r="CE52" i="16" s="1"/>
  <c r="CE17" i="3"/>
  <c r="CE34" i="3" s="1"/>
  <c r="CE15" i="9" s="1"/>
  <c r="CE18" i="9" s="1"/>
  <c r="BZ62" i="2"/>
  <c r="BZ68" i="2" s="1"/>
  <c r="CA63" i="2"/>
  <c r="BZ69" i="2"/>
  <c r="BZ75" i="2" s="1"/>
  <c r="CJ25" i="2"/>
  <c r="CI24" i="2"/>
  <c r="CH19" i="2"/>
  <c r="CG18" i="2"/>
  <c r="CH16" i="2"/>
  <c r="CG15" i="2"/>
  <c r="CH12" i="2"/>
  <c r="CI13" i="2"/>
  <c r="CK39" i="7"/>
  <c r="CG10" i="2"/>
  <c r="CF37" i="2"/>
  <c r="CF9" i="2"/>
  <c r="CF36" i="2" s="1"/>
  <c r="CA54" i="16"/>
  <c r="CA15" i="9"/>
  <c r="CA18" i="9" s="1"/>
  <c r="CC15" i="3"/>
  <c r="CC30" i="16" s="1"/>
  <c r="CB30" i="16"/>
  <c r="CB32" i="16" s="1"/>
  <c r="CB24" i="16" s="1"/>
  <c r="CB49" i="16" s="1"/>
  <c r="CB52" i="16" s="1"/>
  <c r="CC14" i="3"/>
  <c r="CB17" i="3"/>
  <c r="CB34" i="3" s="1"/>
  <c r="CB22" i="16"/>
  <c r="CB10" i="16" l="1"/>
  <c r="H22" i="16"/>
  <c r="H10" i="16" s="1"/>
  <c r="BY74" i="2"/>
  <c r="CF11" i="3" s="1"/>
  <c r="CF26" i="16" s="1"/>
  <c r="CF32" i="16" s="1"/>
  <c r="CF24" i="16" s="1"/>
  <c r="CF49" i="16" s="1"/>
  <c r="CF52" i="16" s="1"/>
  <c r="CB66" i="2"/>
  <c r="CA65" i="2"/>
  <c r="BZ71" i="2"/>
  <c r="BZ72" i="2"/>
  <c r="BZ74" i="2" s="1"/>
  <c r="CG11" i="3" s="1"/>
  <c r="CE24" i="9"/>
  <c r="CA62" i="2"/>
  <c r="CA68" i="2" s="1"/>
  <c r="CB63" i="2"/>
  <c r="CA69" i="2"/>
  <c r="CA75" i="2" s="1"/>
  <c r="CK25" i="2"/>
  <c r="CJ24" i="2"/>
  <c r="CH18" i="2"/>
  <c r="CI19" i="2"/>
  <c r="CH15" i="2"/>
  <c r="CI16" i="2"/>
  <c r="CJ13" i="2"/>
  <c r="CI12" i="2"/>
  <c r="CG37" i="2"/>
  <c r="CG9" i="2"/>
  <c r="CG36" i="2" s="1"/>
  <c r="CH10" i="2"/>
  <c r="CL39" i="7"/>
  <c r="CB24" i="9"/>
  <c r="CA24" i="9"/>
  <c r="CB15" i="9"/>
  <c r="CB18" i="9" s="1"/>
  <c r="H30" i="16"/>
  <c r="CC17" i="3"/>
  <c r="CC34" i="3" s="1"/>
  <c r="CC29" i="16"/>
  <c r="CF17" i="3" l="1"/>
  <c r="CF34" i="3" s="1"/>
  <c r="CF15" i="9" s="1"/>
  <c r="CF18" i="9" s="1"/>
  <c r="CC66" i="2"/>
  <c r="CB65" i="2"/>
  <c r="CA71" i="2"/>
  <c r="CA72" i="2"/>
  <c r="CC63" i="2"/>
  <c r="CB62" i="2"/>
  <c r="CB68" i="2" s="1"/>
  <c r="CB69" i="2"/>
  <c r="CB75" i="2" s="1"/>
  <c r="CE54" i="16"/>
  <c r="CG26" i="16"/>
  <c r="CG32" i="16" s="1"/>
  <c r="CG24" i="16" s="1"/>
  <c r="CG49" i="16" s="1"/>
  <c r="CG52" i="16" s="1"/>
  <c r="CG17" i="3"/>
  <c r="CG34" i="3" s="1"/>
  <c r="CG15" i="9" s="1"/>
  <c r="CG18" i="9" s="1"/>
  <c r="CF24" i="9"/>
  <c r="CK24" i="2"/>
  <c r="CL25" i="2"/>
  <c r="CJ19" i="2"/>
  <c r="CI18" i="2"/>
  <c r="CI15" i="2"/>
  <c r="CJ16" i="2"/>
  <c r="CK13" i="2"/>
  <c r="CJ12" i="2"/>
  <c r="CI10" i="2"/>
  <c r="CH9" i="2"/>
  <c r="CH36" i="2" s="1"/>
  <c r="CH37" i="2"/>
  <c r="CM39" i="7"/>
  <c r="CB54" i="16"/>
  <c r="CC15" i="9"/>
  <c r="CC32" i="16"/>
  <c r="CC24" i="16" s="1"/>
  <c r="CC49" i="16" s="1"/>
  <c r="CC52" i="16" s="1"/>
  <c r="H29" i="16"/>
  <c r="H32" i="16" s="1"/>
  <c r="CA74" i="2" l="1"/>
  <c r="CH11" i="3" s="1"/>
  <c r="CH17" i="3" s="1"/>
  <c r="CH34" i="3" s="1"/>
  <c r="CH15" i="9" s="1"/>
  <c r="CH18" i="9" s="1"/>
  <c r="CD66" i="2"/>
  <c r="CC65" i="2"/>
  <c r="CB71" i="2"/>
  <c r="CB72" i="2"/>
  <c r="CF54" i="16"/>
  <c r="CD63" i="2"/>
  <c r="CC62" i="2"/>
  <c r="CC68" i="2" s="1"/>
  <c r="CC69" i="2"/>
  <c r="CC75" i="2" s="1"/>
  <c r="CG24" i="9"/>
  <c r="CM25" i="2"/>
  <c r="CL24" i="2"/>
  <c r="CK19" i="2"/>
  <c r="CJ18" i="2"/>
  <c r="CJ15" i="2"/>
  <c r="CK16" i="2"/>
  <c r="CK12" i="2"/>
  <c r="CL13" i="2"/>
  <c r="CN39" i="7"/>
  <c r="CJ10" i="2"/>
  <c r="CI9" i="2"/>
  <c r="CI36" i="2" s="1"/>
  <c r="CI37" i="2"/>
  <c r="G15" i="9"/>
  <c r="G18" i="9" s="1"/>
  <c r="CC18" i="9"/>
  <c r="CC54" i="16"/>
  <c r="F39" i="7"/>
  <c r="F40" i="7" s="1"/>
  <c r="F42" i="7" s="1"/>
  <c r="H24" i="16"/>
  <c r="CH26" i="16" l="1"/>
  <c r="CH32" i="16" s="1"/>
  <c r="CH24" i="16" s="1"/>
  <c r="CH49" i="16" s="1"/>
  <c r="CH52" i="16" s="1"/>
  <c r="CB74" i="2"/>
  <c r="CI11" i="3" s="1"/>
  <c r="CI26" i="16" s="1"/>
  <c r="CI32" i="16" s="1"/>
  <c r="CI24" i="16" s="1"/>
  <c r="CI49" i="16" s="1"/>
  <c r="CI52" i="16" s="1"/>
  <c r="CG54" i="16"/>
  <c r="CD65" i="2"/>
  <c r="CE66" i="2"/>
  <c r="CD62" i="2"/>
  <c r="CD68" i="2" s="1"/>
  <c r="CE63" i="2"/>
  <c r="CD69" i="2"/>
  <c r="CD75" i="2" s="1"/>
  <c r="CC71" i="2"/>
  <c r="CC72" i="2"/>
  <c r="CN25" i="2"/>
  <c r="CM24" i="2"/>
  <c r="CK18" i="2"/>
  <c r="CL19" i="2"/>
  <c r="CK15" i="2"/>
  <c r="CL16" i="2"/>
  <c r="CL12" i="2"/>
  <c r="CM13" i="2"/>
  <c r="CJ9" i="2"/>
  <c r="CJ36" i="2" s="1"/>
  <c r="CK10" i="2"/>
  <c r="CJ37" i="2"/>
  <c r="CO39" i="7"/>
  <c r="CC24" i="9"/>
  <c r="H52" i="16"/>
  <c r="H49" i="16"/>
  <c r="H62" i="16"/>
  <c r="H63" i="16" s="1"/>
  <c r="H64" i="16" s="1"/>
  <c r="V39" i="16"/>
  <c r="V26" i="3"/>
  <c r="V34" i="3" s="1"/>
  <c r="CH24" i="9" l="1"/>
  <c r="CI17" i="3"/>
  <c r="CI34" i="3" s="1"/>
  <c r="CI15" i="9" s="1"/>
  <c r="CI18" i="9" s="1"/>
  <c r="CC74" i="2"/>
  <c r="CJ11" i="3" s="1"/>
  <c r="CJ26" i="16" s="1"/>
  <c r="CJ32" i="16" s="1"/>
  <c r="CJ24" i="16" s="1"/>
  <c r="CJ49" i="16" s="1"/>
  <c r="CJ52" i="16" s="1"/>
  <c r="CF66" i="2"/>
  <c r="CE65" i="2"/>
  <c r="CI24" i="9"/>
  <c r="CF63" i="2"/>
  <c r="CE62" i="2"/>
  <c r="CE68" i="2" s="1"/>
  <c r="CE69" i="2"/>
  <c r="CE75" i="2" s="1"/>
  <c r="CD71" i="2"/>
  <c r="CD72" i="2"/>
  <c r="CO25" i="2"/>
  <c r="CN24" i="2"/>
  <c r="CM19" i="2"/>
  <c r="CL18" i="2"/>
  <c r="CM16" i="2"/>
  <c r="CL15" i="2"/>
  <c r="CN13" i="2"/>
  <c r="CM12" i="2"/>
  <c r="CK9" i="2"/>
  <c r="CK36" i="2" s="1"/>
  <c r="CL10" i="2"/>
  <c r="CK37" i="2"/>
  <c r="CP39" i="7"/>
  <c r="V41" i="16"/>
  <c r="V24" i="16" s="1"/>
  <c r="V49" i="16" s="1"/>
  <c r="V54" i="16" s="1"/>
  <c r="Q18" i="17"/>
  <c r="Q15" i="17" s="1"/>
  <c r="G24" i="9"/>
  <c r="H50" i="16"/>
  <c r="H54" i="16"/>
  <c r="H55" i="16" s="1"/>
  <c r="CD24" i="9"/>
  <c r="CD54" i="16"/>
  <c r="V15" i="9"/>
  <c r="V18" i="9" s="1"/>
  <c r="X39" i="16"/>
  <c r="X26" i="3"/>
  <c r="U38" i="7"/>
  <c r="W39" i="16"/>
  <c r="W26" i="3"/>
  <c r="CJ17" i="3" l="1"/>
  <c r="CJ34" i="3" s="1"/>
  <c r="CJ15" i="9" s="1"/>
  <c r="CJ18" i="9" s="1"/>
  <c r="CH54" i="16"/>
  <c r="CD74" i="2"/>
  <c r="CK11" i="3" s="1"/>
  <c r="CK26" i="16" s="1"/>
  <c r="CK32" i="16" s="1"/>
  <c r="CK24" i="16" s="1"/>
  <c r="CK49" i="16" s="1"/>
  <c r="CK52" i="16" s="1"/>
  <c r="CG66" i="2"/>
  <c r="CF65" i="2"/>
  <c r="CG63" i="2"/>
  <c r="CF62" i="2"/>
  <c r="CF68" i="2" s="1"/>
  <c r="CF69" i="2"/>
  <c r="CF75" i="2" s="1"/>
  <c r="CE71" i="2"/>
  <c r="CE72" i="2"/>
  <c r="CI54" i="16"/>
  <c r="CJ24" i="9"/>
  <c r="CP25" i="2"/>
  <c r="CO24" i="2"/>
  <c r="CN19" i="2"/>
  <c r="CM18" i="2"/>
  <c r="CM15" i="2"/>
  <c r="CN16" i="2"/>
  <c r="CO13" i="2"/>
  <c r="CN12" i="2"/>
  <c r="CM10" i="2"/>
  <c r="CL9" i="2"/>
  <c r="CL36" i="2" s="1"/>
  <c r="CL37" i="2"/>
  <c r="CQ39" i="7"/>
  <c r="W41" i="16"/>
  <c r="W24" i="16" s="1"/>
  <c r="W49" i="16" s="1"/>
  <c r="R18" i="17"/>
  <c r="R15" i="17" s="1"/>
  <c r="X41" i="16"/>
  <c r="X24" i="16" s="1"/>
  <c r="X49" i="16" s="1"/>
  <c r="S18" i="17"/>
  <c r="S15" i="17" s="1"/>
  <c r="W38" i="7"/>
  <c r="X34" i="3"/>
  <c r="Y26" i="3"/>
  <c r="Y39" i="16"/>
  <c r="T18" i="17" s="1"/>
  <c r="T15" i="17" s="1"/>
  <c r="V38" i="7"/>
  <c r="W34" i="3"/>
  <c r="W24" i="9" l="1"/>
  <c r="X24" i="9"/>
  <c r="CE74" i="2"/>
  <c r="CL11" i="3" s="1"/>
  <c r="CL17" i="3" s="1"/>
  <c r="CL34" i="3" s="1"/>
  <c r="CL15" i="9" s="1"/>
  <c r="CK17" i="3"/>
  <c r="CK34" i="3" s="1"/>
  <c r="CK15" i="9" s="1"/>
  <c r="CK18" i="9" s="1"/>
  <c r="CJ54" i="16"/>
  <c r="CG65" i="2"/>
  <c r="CH66" i="2"/>
  <c r="CF72" i="2"/>
  <c r="CF71" i="2"/>
  <c r="CG62" i="2"/>
  <c r="CG68" i="2" s="1"/>
  <c r="CH63" i="2"/>
  <c r="CG69" i="2"/>
  <c r="CG75" i="2" s="1"/>
  <c r="CK24" i="9"/>
  <c r="CQ25" i="2"/>
  <c r="CP24" i="2"/>
  <c r="CN18" i="2"/>
  <c r="CO19" i="2"/>
  <c r="CN15" i="2"/>
  <c r="CO16" i="2"/>
  <c r="CP13" i="2"/>
  <c r="CO12" i="2"/>
  <c r="CR39" i="7"/>
  <c r="CN10" i="2"/>
  <c r="CM9" i="2"/>
  <c r="CM36" i="2" s="1"/>
  <c r="CM37" i="2"/>
  <c r="X54" i="16"/>
  <c r="W54" i="16"/>
  <c r="X15" i="9"/>
  <c r="X18" i="9" s="1"/>
  <c r="W15" i="9"/>
  <c r="W18" i="9" s="1"/>
  <c r="Z39" i="16"/>
  <c r="Z26" i="3"/>
  <c r="Y34" i="3"/>
  <c r="X38" i="7"/>
  <c r="Y41" i="16"/>
  <c r="Y24" i="16" s="1"/>
  <c r="Y49" i="16" s="1"/>
  <c r="CF74" i="2" l="1"/>
  <c r="CM11" i="3" s="1"/>
  <c r="CL26" i="16"/>
  <c r="CL32" i="16" s="1"/>
  <c r="CL24" i="16" s="1"/>
  <c r="CL49" i="16" s="1"/>
  <c r="CL52" i="16" s="1"/>
  <c r="CH65" i="2"/>
  <c r="CI66" i="2"/>
  <c r="CK54" i="16"/>
  <c r="CM26" i="16"/>
  <c r="CM32" i="16" s="1"/>
  <c r="CM24" i="16" s="1"/>
  <c r="CM49" i="16" s="1"/>
  <c r="CM52" i="16" s="1"/>
  <c r="CM17" i="3"/>
  <c r="CM34" i="3" s="1"/>
  <c r="CM15" i="9" s="1"/>
  <c r="CM18" i="9" s="1"/>
  <c r="CG72" i="2"/>
  <c r="CG71" i="2"/>
  <c r="CH62" i="2"/>
  <c r="CH68" i="2" s="1"/>
  <c r="CI63" i="2"/>
  <c r="CH69" i="2"/>
  <c r="CH75" i="2" s="1"/>
  <c r="CL18" i="9"/>
  <c r="CR25" i="2"/>
  <c r="CQ24" i="2"/>
  <c r="CO18" i="2"/>
  <c r="CP19" i="2"/>
  <c r="CO15" i="2"/>
  <c r="CP16" i="2"/>
  <c r="CQ13" i="2"/>
  <c r="CP12" i="2"/>
  <c r="CS39" i="7"/>
  <c r="CN9" i="2"/>
  <c r="CN36" i="2" s="1"/>
  <c r="CO10" i="2"/>
  <c r="CN37" i="2"/>
  <c r="Z41" i="16"/>
  <c r="Z24" i="16" s="1"/>
  <c r="Z49" i="16" s="1"/>
  <c r="U18" i="17"/>
  <c r="U15" i="17" s="1"/>
  <c r="Y15" i="9"/>
  <c r="Y18" i="9" s="1"/>
  <c r="Y38" i="7"/>
  <c r="Z34" i="3"/>
  <c r="AA26" i="3"/>
  <c r="AA39" i="16"/>
  <c r="V18" i="17" s="1"/>
  <c r="V15" i="17" s="1"/>
  <c r="Z24" i="9" l="1"/>
  <c r="CG74" i="2"/>
  <c r="CN11" i="3" s="1"/>
  <c r="CN17" i="3" s="1"/>
  <c r="CN34" i="3" s="1"/>
  <c r="CN15" i="9" s="1"/>
  <c r="CJ66" i="2"/>
  <c r="CI65" i="2"/>
  <c r="CN26" i="16"/>
  <c r="CH72" i="2"/>
  <c r="CH71" i="2"/>
  <c r="CL54" i="16"/>
  <c r="CI62" i="2"/>
  <c r="CI68" i="2" s="1"/>
  <c r="CJ63" i="2"/>
  <c r="CI69" i="2"/>
  <c r="CI75" i="2" s="1"/>
  <c r="CM24" i="9"/>
  <c r="CS25" i="2"/>
  <c r="CR24" i="2"/>
  <c r="CP18" i="2"/>
  <c r="CQ19" i="2"/>
  <c r="CQ16" i="2"/>
  <c r="CP15" i="2"/>
  <c r="CR13" i="2"/>
  <c r="CQ12" i="2"/>
  <c r="CP10" i="2"/>
  <c r="CO9" i="2"/>
  <c r="CO36" i="2" s="1"/>
  <c r="CO37" i="2"/>
  <c r="CT39" i="7"/>
  <c r="Y24" i="9"/>
  <c r="Y54" i="16"/>
  <c r="Z54" i="16"/>
  <c r="Z15" i="9"/>
  <c r="Z18" i="9" s="1"/>
  <c r="Z38" i="7"/>
  <c r="AA34" i="3"/>
  <c r="AB39" i="16"/>
  <c r="AB26" i="3"/>
  <c r="AA41" i="16"/>
  <c r="AA24" i="16" s="1"/>
  <c r="AA49" i="16" s="1"/>
  <c r="CH74" i="2" l="1"/>
  <c r="CO11" i="3" s="1"/>
  <c r="CJ65" i="2"/>
  <c r="CK66" i="2"/>
  <c r="CM54" i="16"/>
  <c r="H11" i="3"/>
  <c r="H17" i="3" s="1"/>
  <c r="H34" i="3" s="1"/>
  <c r="CO17" i="3"/>
  <c r="CO34" i="3" s="1"/>
  <c r="CO15" i="9" s="1"/>
  <c r="CO18" i="9" s="1"/>
  <c r="CO26" i="16"/>
  <c r="CO32" i="16" s="1"/>
  <c r="CO24" i="16" s="1"/>
  <c r="CO49" i="16" s="1"/>
  <c r="CO52" i="16" s="1"/>
  <c r="CL24" i="9"/>
  <c r="CK63" i="2"/>
  <c r="CJ62" i="2"/>
  <c r="CJ68" i="2" s="1"/>
  <c r="CJ69" i="2"/>
  <c r="CJ75" i="2" s="1"/>
  <c r="CN32" i="16"/>
  <c r="CN24" i="16" s="1"/>
  <c r="CN49" i="16" s="1"/>
  <c r="CN52" i="16" s="1"/>
  <c r="CI72" i="2"/>
  <c r="CI71" i="2"/>
  <c r="CN18" i="9"/>
  <c r="CT25" i="2"/>
  <c r="CT24" i="2" s="1"/>
  <c r="CS24" i="2"/>
  <c r="CR19" i="2"/>
  <c r="CQ18" i="2"/>
  <c r="CQ15" i="2"/>
  <c r="CR16" i="2"/>
  <c r="CS13" i="2"/>
  <c r="CR12" i="2"/>
  <c r="CU39" i="7"/>
  <c r="CP9" i="2"/>
  <c r="CP36" i="2" s="1"/>
  <c r="CQ10" i="2"/>
  <c r="CP37" i="2"/>
  <c r="AB41" i="16"/>
  <c r="AB24" i="16" s="1"/>
  <c r="AB49" i="16" s="1"/>
  <c r="W18" i="17"/>
  <c r="W15" i="17" s="1"/>
  <c r="AA15" i="9"/>
  <c r="AA18" i="9" s="1"/>
  <c r="AA38" i="7"/>
  <c r="AB34" i="3"/>
  <c r="AC26" i="3"/>
  <c r="AC39" i="16"/>
  <c r="AB24" i="9" l="1"/>
  <c r="CI74" i="2"/>
  <c r="CP11" i="3" s="1"/>
  <c r="CP17" i="3" s="1"/>
  <c r="CP34" i="3" s="1"/>
  <c r="CP15" i="9" s="1"/>
  <c r="CP18" i="9" s="1"/>
  <c r="I26" i="16"/>
  <c r="I32" i="16" s="1"/>
  <c r="CL66" i="2"/>
  <c r="CK65" i="2"/>
  <c r="H15" i="9"/>
  <c r="H18" i="9" s="1"/>
  <c r="CJ72" i="2"/>
  <c r="CJ71" i="2"/>
  <c r="CL63" i="2"/>
  <c r="CK62" i="2"/>
  <c r="CK69" i="2"/>
  <c r="CK75" i="2" s="1"/>
  <c r="G39" i="7"/>
  <c r="G40" i="7" s="1"/>
  <c r="G42" i="7" s="1"/>
  <c r="I24" i="16"/>
  <c r="CO54" i="16"/>
  <c r="CO24" i="9"/>
  <c r="CP24" i="9" s="1"/>
  <c r="CN54" i="16"/>
  <c r="CS19" i="2"/>
  <c r="CR18" i="2"/>
  <c r="CR15" i="2"/>
  <c r="CS16" i="2"/>
  <c r="CS12" i="2"/>
  <c r="CT13" i="2"/>
  <c r="CT12" i="2" s="1"/>
  <c r="CV39" i="7"/>
  <c r="CR10" i="2"/>
  <c r="CQ37" i="2"/>
  <c r="CQ9" i="2"/>
  <c r="CQ36" i="2" s="1"/>
  <c r="AC41" i="16"/>
  <c r="AC24" i="16" s="1"/>
  <c r="AC49" i="16" s="1"/>
  <c r="X18" i="17"/>
  <c r="X15" i="17" s="1"/>
  <c r="AA24" i="9"/>
  <c r="AA54" i="16"/>
  <c r="AB15" i="9"/>
  <c r="AB18" i="9" s="1"/>
  <c r="AD39" i="16"/>
  <c r="AD26" i="3"/>
  <c r="AC34" i="3"/>
  <c r="AB38" i="7"/>
  <c r="CP26" i="16" l="1"/>
  <c r="CP32" i="16" s="1"/>
  <c r="CP24" i="16" s="1"/>
  <c r="CP49" i="16" s="1"/>
  <c r="CP52" i="16" s="1"/>
  <c r="AC24" i="9"/>
  <c r="AB54" i="16"/>
  <c r="CK68" i="2"/>
  <c r="CK71" i="2" s="1"/>
  <c r="CM66" i="2"/>
  <c r="CL65" i="2"/>
  <c r="CJ74" i="2"/>
  <c r="CQ11" i="3" s="1"/>
  <c r="CQ26" i="16" s="1"/>
  <c r="CQ32" i="16" s="1"/>
  <c r="CQ24" i="16" s="1"/>
  <c r="CQ49" i="16" s="1"/>
  <c r="CQ52" i="16" s="1"/>
  <c r="CL62" i="2"/>
  <c r="CL68" i="2" s="1"/>
  <c r="CM63" i="2"/>
  <c r="CL69" i="2"/>
  <c r="CL75" i="2" s="1"/>
  <c r="CN24" i="9"/>
  <c r="H24" i="9" s="1"/>
  <c r="I52" i="16"/>
  <c r="I49" i="16"/>
  <c r="I62" i="16"/>
  <c r="I63" i="16" s="1"/>
  <c r="I64" i="16" s="1"/>
  <c r="CT19" i="2"/>
  <c r="CT18" i="2" s="1"/>
  <c r="CS18" i="2"/>
  <c r="CT16" i="2"/>
  <c r="CT15" i="2" s="1"/>
  <c r="CS15" i="2"/>
  <c r="CW39" i="7"/>
  <c r="CS10" i="2"/>
  <c r="CR9" i="2"/>
  <c r="CR36" i="2" s="1"/>
  <c r="CR37" i="2"/>
  <c r="AD41" i="16"/>
  <c r="AD24" i="16" s="1"/>
  <c r="AD49" i="16" s="1"/>
  <c r="Y18" i="17"/>
  <c r="Y15" i="17" s="1"/>
  <c r="AC15" i="9"/>
  <c r="AC18" i="9" s="1"/>
  <c r="AE26" i="3"/>
  <c r="AE39" i="16"/>
  <c r="AC38" i="7"/>
  <c r="AD34" i="3"/>
  <c r="CP54" i="16" l="1"/>
  <c r="CK72" i="2"/>
  <c r="AC54" i="16"/>
  <c r="AD24" i="9"/>
  <c r="CM65" i="2"/>
  <c r="CN66" i="2"/>
  <c r="CK74" i="2"/>
  <c r="CR11" i="3" s="1"/>
  <c r="CR17" i="3" s="1"/>
  <c r="CR34" i="3" s="1"/>
  <c r="CR15" i="9" s="1"/>
  <c r="CR18" i="9" s="1"/>
  <c r="CQ17" i="3"/>
  <c r="CQ34" i="3" s="1"/>
  <c r="CQ15" i="9" s="1"/>
  <c r="CQ18" i="9" s="1"/>
  <c r="I50" i="16"/>
  <c r="I54" i="16"/>
  <c r="I55" i="16" s="1"/>
  <c r="CM62" i="2"/>
  <c r="CM68" i="2" s="1"/>
  <c r="CN63" i="2"/>
  <c r="CM69" i="2"/>
  <c r="CM75" i="2" s="1"/>
  <c r="CL71" i="2"/>
  <c r="CL72" i="2"/>
  <c r="CQ24" i="9"/>
  <c r="CX39" i="7"/>
  <c r="CS37" i="2"/>
  <c r="CT10" i="2"/>
  <c r="CS9" i="2"/>
  <c r="CS36" i="2" s="1"/>
  <c r="AE41" i="16"/>
  <c r="AE24" i="16" s="1"/>
  <c r="AE49" i="16" s="1"/>
  <c r="Z18" i="17"/>
  <c r="Z15" i="17" s="1"/>
  <c r="AD54" i="16"/>
  <c r="AD15" i="9"/>
  <c r="AD18" i="9" s="1"/>
  <c r="AE34" i="3"/>
  <c r="AD38" i="7"/>
  <c r="AF26" i="3"/>
  <c r="AF39" i="16"/>
  <c r="C26" i="3"/>
  <c r="C34" i="3" s="1"/>
  <c r="AE24" i="9" l="1"/>
  <c r="CR26" i="16"/>
  <c r="CR32" i="16" s="1"/>
  <c r="CR24" i="16" s="1"/>
  <c r="CR49" i="16" s="1"/>
  <c r="CR52" i="16" s="1"/>
  <c r="CQ54" i="16"/>
  <c r="CN65" i="2"/>
  <c r="CO66" i="2"/>
  <c r="CL74" i="2"/>
  <c r="CS11" i="3" s="1"/>
  <c r="CS17" i="3" s="1"/>
  <c r="CS34" i="3" s="1"/>
  <c r="CS15" i="9" s="1"/>
  <c r="CS18" i="9" s="1"/>
  <c r="CN62" i="2"/>
  <c r="CN68" i="2" s="1"/>
  <c r="CO63" i="2"/>
  <c r="CN69" i="2"/>
  <c r="CN75" i="2" s="1"/>
  <c r="CM72" i="2"/>
  <c r="CM71" i="2"/>
  <c r="CY39" i="7"/>
  <c r="CT9" i="2"/>
  <c r="CT36" i="2" s="1"/>
  <c r="CT37" i="2"/>
  <c r="AF41" i="16"/>
  <c r="AF24" i="16" s="1"/>
  <c r="AF49" i="16" s="1"/>
  <c r="AA18" i="17"/>
  <c r="AA15" i="17" s="1"/>
  <c r="AE54" i="16"/>
  <c r="AE15" i="9"/>
  <c r="AE18" i="9" s="1"/>
  <c r="AF34" i="3"/>
  <c r="AE38" i="7"/>
  <c r="AG26" i="3"/>
  <c r="AG39" i="16"/>
  <c r="AB18" i="17" s="1"/>
  <c r="AB15" i="17" s="1"/>
  <c r="CR24" i="9" l="1"/>
  <c r="AF24" i="9"/>
  <c r="CO65" i="2"/>
  <c r="CP66" i="2"/>
  <c r="CM74" i="2"/>
  <c r="CT11" i="3" s="1"/>
  <c r="CT26" i="16" s="1"/>
  <c r="CT32" i="16" s="1"/>
  <c r="CT24" i="16" s="1"/>
  <c r="CT49" i="16" s="1"/>
  <c r="CT52" i="16" s="1"/>
  <c r="CS26" i="16"/>
  <c r="CS32" i="16" s="1"/>
  <c r="CS24" i="16" s="1"/>
  <c r="CS49" i="16" s="1"/>
  <c r="CS52" i="16" s="1"/>
  <c r="CP63" i="2"/>
  <c r="CO62" i="2"/>
  <c r="CO68" i="2" s="1"/>
  <c r="CO69" i="2"/>
  <c r="CO75" i="2" s="1"/>
  <c r="CN72" i="2"/>
  <c r="CN71" i="2"/>
  <c r="CZ39" i="7"/>
  <c r="AF54" i="16"/>
  <c r="AF15" i="9"/>
  <c r="AF18" i="9" s="1"/>
  <c r="AG41" i="16"/>
  <c r="AG24" i="16" s="1"/>
  <c r="AG49" i="16" s="1"/>
  <c r="D39" i="16"/>
  <c r="D41" i="16" s="1"/>
  <c r="D24" i="16" s="1"/>
  <c r="AG34" i="3"/>
  <c r="AF38" i="7"/>
  <c r="AH24" i="9" l="1"/>
  <c r="AH54" i="16"/>
  <c r="CR54" i="16"/>
  <c r="CS24" i="9"/>
  <c r="CT17" i="3"/>
  <c r="CT34" i="3" s="1"/>
  <c r="CT15" i="9" s="1"/>
  <c r="CT18" i="9" s="1"/>
  <c r="CQ66" i="2"/>
  <c r="CP65" i="2"/>
  <c r="CN74" i="2"/>
  <c r="CU11" i="3" s="1"/>
  <c r="CO71" i="2"/>
  <c r="CO72" i="2"/>
  <c r="CP62" i="2"/>
  <c r="CP68" i="2" s="1"/>
  <c r="CQ63" i="2"/>
  <c r="CP69" i="2"/>
  <c r="CP75" i="2" s="1"/>
  <c r="CT24" i="9"/>
  <c r="CS54" i="16"/>
  <c r="AG54" i="16"/>
  <c r="AG15" i="9"/>
  <c r="D49" i="16"/>
  <c r="D50" i="16" s="1"/>
  <c r="D62" i="16"/>
  <c r="D63" i="16" s="1"/>
  <c r="D64" i="16" s="1"/>
  <c r="AI24" i="9" l="1"/>
  <c r="AI54" i="16"/>
  <c r="CO74" i="2"/>
  <c r="CV11" i="3" s="1"/>
  <c r="CV26" i="16" s="1"/>
  <c r="CV32" i="16" s="1"/>
  <c r="CV24" i="16" s="1"/>
  <c r="CV49" i="16" s="1"/>
  <c r="CV52" i="16" s="1"/>
  <c r="CQ65" i="2"/>
  <c r="CR66" i="2"/>
  <c r="CT54" i="16"/>
  <c r="CP72" i="2"/>
  <c r="CP71" i="2"/>
  <c r="CQ62" i="2"/>
  <c r="CQ68" i="2" s="1"/>
  <c r="CR63" i="2"/>
  <c r="CQ69" i="2"/>
  <c r="CQ75" i="2" s="1"/>
  <c r="CU17" i="3"/>
  <c r="CU34" i="3" s="1"/>
  <c r="CU15" i="9" s="1"/>
  <c r="CU18" i="9" s="1"/>
  <c r="CU26" i="16"/>
  <c r="CU32" i="16" s="1"/>
  <c r="CU24" i="16" s="1"/>
  <c r="CU49" i="16" s="1"/>
  <c r="CU52" i="16" s="1"/>
  <c r="C15" i="9"/>
  <c r="AG18" i="9"/>
  <c r="AG24" i="9"/>
  <c r="D52" i="16"/>
  <c r="D54" i="16" s="1"/>
  <c r="D55" i="16" s="1"/>
  <c r="AJ24" i="9" l="1"/>
  <c r="AJ54" i="16"/>
  <c r="CP74" i="2"/>
  <c r="CW11" i="3" s="1"/>
  <c r="CW17" i="3" s="1"/>
  <c r="CW34" i="3" s="1"/>
  <c r="CW15" i="9" s="1"/>
  <c r="CW18" i="9" s="1"/>
  <c r="CV17" i="3"/>
  <c r="CV34" i="3" s="1"/>
  <c r="CV15" i="9" s="1"/>
  <c r="CV18" i="9" s="1"/>
  <c r="CR65" i="2"/>
  <c r="CS66" i="2"/>
  <c r="CV24" i="9"/>
  <c r="CR62" i="2"/>
  <c r="CS63" i="2"/>
  <c r="CR69" i="2"/>
  <c r="CR75" i="2" s="1"/>
  <c r="CQ71" i="2"/>
  <c r="CQ72" i="2"/>
  <c r="CU24" i="9"/>
  <c r="C18" i="9"/>
  <c r="C24" i="9"/>
  <c r="U25" i="3"/>
  <c r="U40" i="16" s="1"/>
  <c r="S25" i="3"/>
  <c r="S26" i="3" s="1"/>
  <c r="S34" i="3" s="1"/>
  <c r="S15" i="9" s="1"/>
  <c r="S18" i="9" s="1"/>
  <c r="N25" i="3"/>
  <c r="Q25" i="3"/>
  <c r="Q40" i="16" s="1"/>
  <c r="L19" i="17" s="1"/>
  <c r="L15" i="17" s="1"/>
  <c r="Q26" i="3"/>
  <c r="Q34" i="3" s="1"/>
  <c r="Q15" i="9" s="1"/>
  <c r="Q18" i="9" s="1"/>
  <c r="P25" i="3"/>
  <c r="P40" i="16" s="1"/>
  <c r="R25" i="3"/>
  <c r="R40" i="16" s="1"/>
  <c r="T25" i="3"/>
  <c r="T26" i="3" s="1"/>
  <c r="T34" i="3" s="1"/>
  <c r="T15" i="9" s="1"/>
  <c r="T18" i="9" s="1"/>
  <c r="L25" i="3"/>
  <c r="L40" i="16" s="1"/>
  <c r="M25" i="3"/>
  <c r="M26" i="3" s="1"/>
  <c r="B26" i="3"/>
  <c r="B34" i="3" s="1"/>
  <c r="K25" i="3"/>
  <c r="K40" i="16" s="1"/>
  <c r="K41" i="16" s="1"/>
  <c r="K24" i="16" s="1"/>
  <c r="K49" i="16" s="1"/>
  <c r="K54" i="16" s="1"/>
  <c r="J25" i="3"/>
  <c r="J40" i="16" s="1"/>
  <c r="O25" i="3"/>
  <c r="O26" i="3" s="1"/>
  <c r="F19" i="17" l="1"/>
  <c r="F15" i="17" s="1"/>
  <c r="AK24" i="9"/>
  <c r="AK54" i="16"/>
  <c r="U26" i="3"/>
  <c r="T38" i="7" s="1"/>
  <c r="O40" i="16"/>
  <c r="M40" i="16"/>
  <c r="R26" i="3"/>
  <c r="Q38" i="7" s="1"/>
  <c r="J26" i="3"/>
  <c r="J34" i="3" s="1"/>
  <c r="J15" i="9" s="1"/>
  <c r="P26" i="3"/>
  <c r="O38" i="7" s="1"/>
  <c r="Q41" i="16"/>
  <c r="Q24" i="16" s="1"/>
  <c r="Q49" i="16" s="1"/>
  <c r="Q54" i="16" s="1"/>
  <c r="S40" i="16"/>
  <c r="S41" i="16" s="1"/>
  <c r="S24" i="16" s="1"/>
  <c r="S49" i="16" s="1"/>
  <c r="S54" i="16" s="1"/>
  <c r="P38" i="7"/>
  <c r="CW26" i="16"/>
  <c r="CW32" i="16" s="1"/>
  <c r="CW24" i="16" s="1"/>
  <c r="CW49" i="16" s="1"/>
  <c r="CW52" i="16" s="1"/>
  <c r="CV54" i="16"/>
  <c r="CU54" i="16"/>
  <c r="CQ74" i="2"/>
  <c r="CX11" i="3" s="1"/>
  <c r="CX26" i="16" s="1"/>
  <c r="CX32" i="16" s="1"/>
  <c r="CX24" i="16" s="1"/>
  <c r="CX49" i="16" s="1"/>
  <c r="CX52" i="16" s="1"/>
  <c r="CR68" i="2"/>
  <c r="CR72" i="2" s="1"/>
  <c r="CS65" i="2"/>
  <c r="CT66" i="2"/>
  <c r="CT65" i="2" s="1"/>
  <c r="CS62" i="2"/>
  <c r="CS68" i="2" s="1"/>
  <c r="CT63" i="2"/>
  <c r="CS69" i="2"/>
  <c r="CS75" i="2" s="1"/>
  <c r="R38" i="7"/>
  <c r="P41" i="16"/>
  <c r="P24" i="16" s="1"/>
  <c r="P49" i="16" s="1"/>
  <c r="P54" i="16" s="1"/>
  <c r="K19" i="17"/>
  <c r="K15" i="17" s="1"/>
  <c r="J41" i="16"/>
  <c r="J24" i="16" s="1"/>
  <c r="J49" i="16" s="1"/>
  <c r="J54" i="16" s="1"/>
  <c r="E19" i="17"/>
  <c r="N26" i="3"/>
  <c r="N40" i="16"/>
  <c r="P19" i="17"/>
  <c r="P15" i="17" s="1"/>
  <c r="U41" i="16"/>
  <c r="U24" i="16" s="1"/>
  <c r="U49" i="16" s="1"/>
  <c r="U54" i="16" s="1"/>
  <c r="G19" i="17"/>
  <c r="G15" i="17" s="1"/>
  <c r="L41" i="16"/>
  <c r="L24" i="16" s="1"/>
  <c r="L49" i="16" s="1"/>
  <c r="L54" i="16" s="1"/>
  <c r="L26" i="3"/>
  <c r="M19" i="17"/>
  <c r="M15" i="17" s="1"/>
  <c r="R41" i="16"/>
  <c r="R24" i="16" s="1"/>
  <c r="R49" i="16" s="1"/>
  <c r="R54" i="16" s="1"/>
  <c r="L38" i="7"/>
  <c r="M34" i="3"/>
  <c r="M15" i="9" s="1"/>
  <c r="M18" i="9" s="1"/>
  <c r="U34" i="3"/>
  <c r="U15" i="9" s="1"/>
  <c r="U18" i="9" s="1"/>
  <c r="S38" i="7"/>
  <c r="T40" i="16"/>
  <c r="N38" i="7"/>
  <c r="O34" i="3"/>
  <c r="O15" i="9" s="1"/>
  <c r="O18" i="9" s="1"/>
  <c r="J19" i="17"/>
  <c r="J15" i="17" s="1"/>
  <c r="O41" i="16"/>
  <c r="O24" i="16" s="1"/>
  <c r="O49" i="16" s="1"/>
  <c r="O54" i="16" s="1"/>
  <c r="K26" i="3"/>
  <c r="AL54" i="16" l="1"/>
  <c r="AL24" i="9"/>
  <c r="P34" i="3"/>
  <c r="P15" i="9" s="1"/>
  <c r="P18" i="9" s="1"/>
  <c r="I38" i="7"/>
  <c r="C40" i="16"/>
  <c r="C41" i="16" s="1"/>
  <c r="C24" i="16" s="1"/>
  <c r="C49" i="16" s="1"/>
  <c r="C54" i="16" s="1"/>
  <c r="M41" i="16"/>
  <c r="M24" i="16" s="1"/>
  <c r="M49" i="16" s="1"/>
  <c r="M54" i="16" s="1"/>
  <c r="H19" i="17"/>
  <c r="H15" i="17" s="1"/>
  <c r="R34" i="3"/>
  <c r="R15" i="9" s="1"/>
  <c r="R18" i="9" s="1"/>
  <c r="N19" i="17"/>
  <c r="N15" i="17" s="1"/>
  <c r="CW24" i="9"/>
  <c r="CX17" i="3"/>
  <c r="CX34" i="3" s="1"/>
  <c r="CX15" i="9" s="1"/>
  <c r="CX18" i="9" s="1"/>
  <c r="CR71" i="2"/>
  <c r="CR74" i="2" s="1"/>
  <c r="CY11" i="3" s="1"/>
  <c r="CY26" i="16" s="1"/>
  <c r="CY32" i="16" s="1"/>
  <c r="CY24" i="16" s="1"/>
  <c r="CY49" i="16" s="1"/>
  <c r="CY52" i="16" s="1"/>
  <c r="CT62" i="2"/>
  <c r="CT68" i="2" s="1"/>
  <c r="CT69" i="2"/>
  <c r="CT75" i="2" s="1"/>
  <c r="CS71" i="2"/>
  <c r="CS72" i="2"/>
  <c r="CX24" i="9"/>
  <c r="L34" i="3"/>
  <c r="L15" i="9" s="1"/>
  <c r="L18" i="9" s="1"/>
  <c r="K38" i="7"/>
  <c r="M38" i="7"/>
  <c r="N34" i="3"/>
  <c r="N15" i="9" s="1"/>
  <c r="N18" i="9" s="1"/>
  <c r="J38" i="7"/>
  <c r="K34" i="3"/>
  <c r="K15" i="9" s="1"/>
  <c r="K18" i="9" s="1"/>
  <c r="I19" i="17"/>
  <c r="I15" i="17" s="1"/>
  <c r="N41" i="16"/>
  <c r="N24" i="16" s="1"/>
  <c r="N49" i="16" s="1"/>
  <c r="N54" i="16" s="1"/>
  <c r="E15" i="17"/>
  <c r="J18" i="9"/>
  <c r="J22" i="9" s="1"/>
  <c r="J26" i="9" s="1"/>
  <c r="K20" i="9" s="1"/>
  <c r="O19" i="17"/>
  <c r="O15" i="17" s="1"/>
  <c r="T41" i="16"/>
  <c r="T24" i="16" s="1"/>
  <c r="T49" i="16" s="1"/>
  <c r="T54" i="16" s="1"/>
  <c r="AM24" i="9" l="1"/>
  <c r="AM54" i="16"/>
  <c r="CW54" i="16"/>
  <c r="B38" i="7"/>
  <c r="B40" i="7" s="1"/>
  <c r="B42" i="7" s="1"/>
  <c r="CS74" i="2"/>
  <c r="CZ11" i="3" s="1"/>
  <c r="CZ17" i="3" s="1"/>
  <c r="CZ34" i="3" s="1"/>
  <c r="CZ15" i="9" s="1"/>
  <c r="CZ18" i="9" s="1"/>
  <c r="CY17" i="3"/>
  <c r="CY34" i="3" s="1"/>
  <c r="CY15" i="9" s="1"/>
  <c r="CY18" i="9" s="1"/>
  <c r="CX54" i="16"/>
  <c r="CY24" i="9"/>
  <c r="CT71" i="2"/>
  <c r="CT72" i="2"/>
  <c r="B15" i="9"/>
  <c r="B18" i="9" s="1"/>
  <c r="B22" i="9" s="1"/>
  <c r="B26" i="9" s="1"/>
  <c r="C20" i="9" s="1"/>
  <c r="C22" i="9" s="1"/>
  <c r="C26" i="9" s="1"/>
  <c r="D20" i="9" s="1"/>
  <c r="D22" i="9" s="1"/>
  <c r="K22" i="9"/>
  <c r="K26" i="9" s="1"/>
  <c r="L20" i="9" s="1"/>
  <c r="L22" i="9" s="1"/>
  <c r="L26" i="9" s="1"/>
  <c r="M20" i="9" s="1"/>
  <c r="M22" i="9" s="1"/>
  <c r="M26" i="9" s="1"/>
  <c r="N20" i="9" s="1"/>
  <c r="N22" i="9" s="1"/>
  <c r="N26" i="9" s="1"/>
  <c r="O20" i="9" s="1"/>
  <c r="O22" i="9" s="1"/>
  <c r="O26" i="9" s="1"/>
  <c r="P20" i="9" s="1"/>
  <c r="P22" i="9" s="1"/>
  <c r="P26" i="9" s="1"/>
  <c r="Q20" i="9" s="1"/>
  <c r="Q22" i="9" s="1"/>
  <c r="Q26" i="9" s="1"/>
  <c r="R20" i="9" s="1"/>
  <c r="R22" i="9" s="1"/>
  <c r="R26" i="9" s="1"/>
  <c r="S20" i="9" s="1"/>
  <c r="S22" i="9" s="1"/>
  <c r="S26" i="9" s="1"/>
  <c r="T20" i="9" s="1"/>
  <c r="T22" i="9" s="1"/>
  <c r="T26" i="9" s="1"/>
  <c r="U20" i="9" s="1"/>
  <c r="U22" i="9" s="1"/>
  <c r="U26" i="9" s="1"/>
  <c r="V20" i="9" s="1"/>
  <c r="V22" i="9" s="1"/>
  <c r="V26" i="9" s="1"/>
  <c r="W20" i="9" s="1"/>
  <c r="W22" i="9" s="1"/>
  <c r="W26" i="9" s="1"/>
  <c r="X20" i="9" s="1"/>
  <c r="X22" i="9" s="1"/>
  <c r="X26" i="9" s="1"/>
  <c r="Y20" i="9" s="1"/>
  <c r="Y22" i="9" s="1"/>
  <c r="Y26" i="9" s="1"/>
  <c r="Z20" i="9" s="1"/>
  <c r="Z22" i="9" s="1"/>
  <c r="Z26" i="9" s="1"/>
  <c r="AA20" i="9" s="1"/>
  <c r="AA22" i="9" s="1"/>
  <c r="AA26" i="9" s="1"/>
  <c r="AB20" i="9" s="1"/>
  <c r="AB22" i="9" s="1"/>
  <c r="AB26" i="9" s="1"/>
  <c r="AC20" i="9" s="1"/>
  <c r="AC22" i="9" s="1"/>
  <c r="AC26" i="9" s="1"/>
  <c r="AD20" i="9" s="1"/>
  <c r="AD22" i="9" s="1"/>
  <c r="AD26" i="9" s="1"/>
  <c r="AE20" i="9" s="1"/>
  <c r="AE22" i="9" s="1"/>
  <c r="AE26" i="9" s="1"/>
  <c r="AF20" i="9" s="1"/>
  <c r="AF22" i="9" s="1"/>
  <c r="AF26" i="9" s="1"/>
  <c r="AG20" i="9" s="1"/>
  <c r="AG22" i="9" s="1"/>
  <c r="AG26" i="9" s="1"/>
  <c r="AH20" i="9" s="1"/>
  <c r="AH22" i="9" s="1"/>
  <c r="AH26" i="9" s="1"/>
  <c r="AI20" i="9" s="1"/>
  <c r="AI22" i="9" s="1"/>
  <c r="AI26" i="9" s="1"/>
  <c r="AJ20" i="9" s="1"/>
  <c r="AJ22" i="9" s="1"/>
  <c r="AJ26" i="9" s="1"/>
  <c r="AK20" i="9" s="1"/>
  <c r="AK22" i="9" s="1"/>
  <c r="AK26" i="9" s="1"/>
  <c r="AL20" i="9" s="1"/>
  <c r="AL22" i="9" s="1"/>
  <c r="AL26" i="9" s="1"/>
  <c r="AM20" i="9" s="1"/>
  <c r="AM22" i="9" s="1"/>
  <c r="AM26" i="9" s="1"/>
  <c r="AN20" i="9" s="1"/>
  <c r="AN22" i="9" s="1"/>
  <c r="C19" i="17"/>
  <c r="C15" i="17" l="1"/>
  <c r="C28" i="17" s="1"/>
  <c r="C29" i="17" s="1"/>
  <c r="AN24" i="9"/>
  <c r="AN26" i="9" s="1"/>
  <c r="AO20" i="9" s="1"/>
  <c r="AO22" i="9" s="1"/>
  <c r="AN54" i="16"/>
  <c r="CZ26" i="16"/>
  <c r="CZ32" i="16" s="1"/>
  <c r="CZ24" i="16" s="1"/>
  <c r="CZ49" i="16" s="1"/>
  <c r="CZ52" i="16" s="1"/>
  <c r="CY54" i="16"/>
  <c r="CT74" i="2"/>
  <c r="DA11" i="3" s="1"/>
  <c r="AO24" i="9" l="1"/>
  <c r="AO26" i="9" s="1"/>
  <c r="AP20" i="9" s="1"/>
  <c r="AP22" i="9" s="1"/>
  <c r="AO54" i="16"/>
  <c r="CZ24" i="9"/>
  <c r="DA26" i="16"/>
  <c r="DA32" i="16" s="1"/>
  <c r="DA24" i="16" s="1"/>
  <c r="DA49" i="16" s="1"/>
  <c r="DA52" i="16" s="1"/>
  <c r="DA17" i="3"/>
  <c r="DA34" i="3" s="1"/>
  <c r="DA15" i="9" s="1"/>
  <c r="I11" i="3"/>
  <c r="I17" i="3" s="1"/>
  <c r="I34" i="3" s="1"/>
  <c r="AP24" i="9" l="1"/>
  <c r="AP26" i="9" s="1"/>
  <c r="AQ20" i="9" s="1"/>
  <c r="AQ22" i="9" s="1"/>
  <c r="AP54" i="16"/>
  <c r="CZ54" i="16"/>
  <c r="DA18" i="9"/>
  <c r="I15" i="9"/>
  <c r="I18" i="9" s="1"/>
  <c r="DA24" i="9"/>
  <c r="I24" i="9" s="1"/>
  <c r="AQ24" i="9" l="1"/>
  <c r="AQ26" i="9" s="1"/>
  <c r="AR20" i="9" s="1"/>
  <c r="AR22" i="9" s="1"/>
  <c r="AQ54" i="16"/>
  <c r="DA54" i="16"/>
  <c r="AR24" i="9" l="1"/>
  <c r="D24" i="9" s="1"/>
  <c r="D26" i="9" s="1"/>
  <c r="E20" i="9" s="1"/>
  <c r="E22" i="9" s="1"/>
  <c r="E26" i="9" s="1"/>
  <c r="F20" i="9" s="1"/>
  <c r="F22" i="9" s="1"/>
  <c r="F26" i="9" s="1"/>
  <c r="G20" i="9" s="1"/>
  <c r="G22" i="9" s="1"/>
  <c r="G26" i="9" s="1"/>
  <c r="H20" i="9" s="1"/>
  <c r="H22" i="9" s="1"/>
  <c r="H26" i="9" s="1"/>
  <c r="I20" i="9" s="1"/>
  <c r="I22" i="9" s="1"/>
  <c r="I26" i="9" s="1"/>
  <c r="AR54" i="16"/>
  <c r="E52" i="16"/>
  <c r="E54" i="16" s="1"/>
  <c r="E55" i="16" s="1"/>
  <c r="AR26" i="9" l="1"/>
  <c r="AS20" i="9" s="1"/>
  <c r="AS22" i="9" s="1"/>
  <c r="AS26" i="9" s="1"/>
  <c r="AT20" i="9" s="1"/>
  <c r="AT22" i="9" s="1"/>
  <c r="AT26" i="9" s="1"/>
  <c r="AU20" i="9" s="1"/>
  <c r="AU22" i="9" s="1"/>
  <c r="AU26" i="9" s="1"/>
  <c r="AV20" i="9" s="1"/>
  <c r="AV22" i="9" s="1"/>
  <c r="AV26" i="9" s="1"/>
  <c r="AW20" i="9" s="1"/>
  <c r="AW22" i="9" s="1"/>
  <c r="AW26" i="9" s="1"/>
  <c r="AX20" i="9" s="1"/>
  <c r="AX22" i="9" s="1"/>
  <c r="AX26" i="9" s="1"/>
  <c r="AY20" i="9" s="1"/>
  <c r="AY22" i="9" s="1"/>
  <c r="AY26" i="9" s="1"/>
  <c r="AZ20" i="9" s="1"/>
  <c r="AZ22" i="9" s="1"/>
  <c r="AZ26" i="9" s="1"/>
  <c r="BA20" i="9" s="1"/>
  <c r="BA22" i="9" s="1"/>
  <c r="BA26" i="9" s="1"/>
  <c r="BB20" i="9" s="1"/>
  <c r="BB22" i="9" s="1"/>
  <c r="BB26" i="9" s="1"/>
  <c r="BC20" i="9" s="1"/>
  <c r="BC22" i="9" s="1"/>
  <c r="BC26" i="9" s="1"/>
  <c r="BD20" i="9" s="1"/>
  <c r="BD22" i="9" s="1"/>
  <c r="BD26" i="9" s="1"/>
  <c r="BE20" i="9" s="1"/>
  <c r="BE22" i="9" s="1"/>
  <c r="BE26" i="9" s="1"/>
  <c r="BF20" i="9" s="1"/>
  <c r="BF22" i="9" s="1"/>
  <c r="BF26" i="9" s="1"/>
  <c r="BG20" i="9" s="1"/>
  <c r="BG22" i="9" s="1"/>
  <c r="BG26" i="9" s="1"/>
  <c r="BH20" i="9" s="1"/>
  <c r="BH22" i="9" s="1"/>
  <c r="BH26" i="9" s="1"/>
  <c r="BI20" i="9" s="1"/>
  <c r="BI22" i="9" s="1"/>
  <c r="BI26" i="9" s="1"/>
  <c r="BJ20" i="9" s="1"/>
  <c r="BJ22" i="9" s="1"/>
  <c r="BJ26" i="9" s="1"/>
  <c r="BK20" i="9" s="1"/>
  <c r="BK22" i="9" s="1"/>
  <c r="BK26" i="9" s="1"/>
  <c r="BL20" i="9" s="1"/>
  <c r="BL22" i="9" s="1"/>
  <c r="BL26" i="9" s="1"/>
  <c r="BM20" i="9" s="1"/>
  <c r="BM22" i="9" s="1"/>
  <c r="BM26" i="9" s="1"/>
  <c r="BN20" i="9" s="1"/>
  <c r="BN22" i="9" s="1"/>
  <c r="BN26" i="9" s="1"/>
  <c r="BO20" i="9" s="1"/>
  <c r="BO22" i="9" s="1"/>
  <c r="BO26" i="9" s="1"/>
  <c r="BP20" i="9" s="1"/>
  <c r="BP22" i="9" s="1"/>
  <c r="BP26" i="9" s="1"/>
  <c r="BQ20" i="9" s="1"/>
  <c r="BQ22" i="9" s="1"/>
  <c r="BQ26" i="9" s="1"/>
  <c r="BR20" i="9" s="1"/>
  <c r="BR22" i="9" s="1"/>
  <c r="BR26" i="9" s="1"/>
  <c r="BS20" i="9" s="1"/>
  <c r="BS22" i="9" s="1"/>
  <c r="BS26" i="9" s="1"/>
  <c r="BT20" i="9" s="1"/>
  <c r="BT22" i="9" s="1"/>
  <c r="BT26" i="9" s="1"/>
  <c r="BU20" i="9" s="1"/>
  <c r="BU22" i="9" s="1"/>
  <c r="BU26" i="9" s="1"/>
  <c r="BV20" i="9" s="1"/>
  <c r="BV22" i="9" s="1"/>
  <c r="BV26" i="9" s="1"/>
  <c r="BW20" i="9" s="1"/>
  <c r="BW22" i="9" s="1"/>
  <c r="BW26" i="9" s="1"/>
  <c r="BX20" i="9" s="1"/>
  <c r="BX22" i="9" s="1"/>
  <c r="BX26" i="9" s="1"/>
  <c r="BY20" i="9" s="1"/>
  <c r="BY22" i="9" s="1"/>
  <c r="BY26" i="9" s="1"/>
  <c r="BZ20" i="9" s="1"/>
  <c r="BZ22" i="9" s="1"/>
  <c r="BZ26" i="9" s="1"/>
  <c r="CA20" i="9" s="1"/>
  <c r="CA22" i="9" s="1"/>
  <c r="CA26" i="9" s="1"/>
  <c r="CB20" i="9" s="1"/>
  <c r="CB22" i="9" s="1"/>
  <c r="CB26" i="9" s="1"/>
  <c r="CC20" i="9" s="1"/>
  <c r="CC22" i="9" s="1"/>
  <c r="CC26" i="9" s="1"/>
  <c r="CD20" i="9" s="1"/>
  <c r="CD22" i="9" s="1"/>
  <c r="CD26" i="9" s="1"/>
  <c r="CE20" i="9" s="1"/>
  <c r="CE22" i="9" s="1"/>
  <c r="CE26" i="9" s="1"/>
  <c r="CF20" i="9" s="1"/>
  <c r="CF22" i="9" s="1"/>
  <c r="CF26" i="9" s="1"/>
  <c r="CG20" i="9" s="1"/>
  <c r="CG22" i="9" s="1"/>
  <c r="CG26" i="9" s="1"/>
  <c r="CH20" i="9" s="1"/>
  <c r="CH22" i="9" s="1"/>
  <c r="CH26" i="9" s="1"/>
  <c r="CI20" i="9" s="1"/>
  <c r="CI22" i="9" s="1"/>
  <c r="CI26" i="9" s="1"/>
  <c r="CJ20" i="9" s="1"/>
  <c r="CJ22" i="9" s="1"/>
  <c r="CJ26" i="9" s="1"/>
  <c r="CK20" i="9" s="1"/>
  <c r="CK22" i="9" s="1"/>
  <c r="CK26" i="9" s="1"/>
  <c r="CL20" i="9" s="1"/>
  <c r="CL22" i="9" s="1"/>
  <c r="CL26" i="9" s="1"/>
  <c r="CM20" i="9" s="1"/>
  <c r="CM22" i="9" s="1"/>
  <c r="CM26" i="9" s="1"/>
  <c r="CN20" i="9" s="1"/>
  <c r="CN22" i="9" s="1"/>
  <c r="CN26" i="9" s="1"/>
  <c r="CO20" i="9" s="1"/>
  <c r="CO22" i="9" s="1"/>
  <c r="CO26" i="9" s="1"/>
  <c r="CP20" i="9" s="1"/>
  <c r="CP22" i="9" s="1"/>
  <c r="CP26" i="9" s="1"/>
  <c r="CQ20" i="9" s="1"/>
  <c r="CQ22" i="9" s="1"/>
  <c r="CQ26" i="9" s="1"/>
  <c r="CR20" i="9" s="1"/>
  <c r="CR22" i="9" s="1"/>
  <c r="CR26" i="9" s="1"/>
  <c r="CS20" i="9" s="1"/>
  <c r="CS22" i="9" s="1"/>
  <c r="CS26" i="9" s="1"/>
  <c r="CT20" i="9" s="1"/>
  <c r="CT22" i="9" s="1"/>
  <c r="CT26" i="9" s="1"/>
  <c r="CU20" i="9" s="1"/>
  <c r="CU22" i="9" s="1"/>
  <c r="CU26" i="9" s="1"/>
  <c r="CV20" i="9" s="1"/>
  <c r="CV22" i="9" s="1"/>
  <c r="CV26" i="9" s="1"/>
  <c r="CW20" i="9" s="1"/>
  <c r="CW22" i="9" s="1"/>
  <c r="CW26" i="9" s="1"/>
  <c r="CX20" i="9" s="1"/>
  <c r="CX22" i="9" s="1"/>
  <c r="CX26" i="9" s="1"/>
  <c r="CY20" i="9" s="1"/>
  <c r="CY22" i="9" s="1"/>
  <c r="CY26" i="9" s="1"/>
  <c r="CZ20" i="9" s="1"/>
  <c r="CZ22" i="9" s="1"/>
  <c r="CZ26" i="9" s="1"/>
  <c r="DA20" i="9" s="1"/>
  <c r="DA22" i="9" s="1"/>
  <c r="DA26" i="9" s="1"/>
</calcChain>
</file>

<file path=xl/sharedStrings.xml><?xml version="1.0" encoding="utf-8"?>
<sst xmlns="http://schemas.openxmlformats.org/spreadsheetml/2006/main" count="1340" uniqueCount="318">
  <si>
    <t>Month 12</t>
  </si>
  <si>
    <t>Month 6</t>
  </si>
  <si>
    <t>Month 10</t>
  </si>
  <si>
    <t>Month 9</t>
  </si>
  <si>
    <t>Pre-Launch</t>
  </si>
  <si>
    <t>Year 1</t>
  </si>
  <si>
    <t>Year 2</t>
  </si>
  <si>
    <t>Year 3</t>
  </si>
  <si>
    <t xml:space="preserve">Month 1 </t>
  </si>
  <si>
    <t>Month 2</t>
  </si>
  <si>
    <t>Month 3</t>
  </si>
  <si>
    <t>Month 4</t>
  </si>
  <si>
    <t>Month 5</t>
  </si>
  <si>
    <t>Month 7</t>
  </si>
  <si>
    <t>Month 8</t>
  </si>
  <si>
    <t>Month 11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</si>
  <si>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</si>
  <si>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</si>
  <si>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</si>
  <si>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</si>
  <si>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</si>
  <si>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</si>
  <si>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</si>
  <si>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</si>
  <si>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</si>
  <si>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</si>
  <si>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</si>
  <si>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</si>
  <si>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</si>
  <si>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</si>
  <si>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</si>
  <si>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</si>
  <si>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</si>
  <si>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</si>
  <si>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</si>
  <si>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</si>
  <si>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</si>
  <si>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</si>
  <si>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</si>
  <si>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</si>
  <si>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Timing from Raise</t>
  </si>
  <si>
    <t>Construction Phase 1: Indoor</t>
  </si>
  <si>
    <t>Construction: Indoor Retrofit</t>
  </si>
  <si>
    <t>Production Roles</t>
  </si>
  <si>
    <t>#</t>
  </si>
  <si>
    <t xml:space="preserve">Production Facility Workers </t>
  </si>
  <si>
    <t>Production Starts</t>
  </si>
  <si>
    <t>Harvest &amp; package</t>
  </si>
  <si>
    <t>SELL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</si>
  <si>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</si>
  <si>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</si>
  <si>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</si>
  <si>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</si>
  <si>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</si>
  <si>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</si>
  <si>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</si>
  <si>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</si>
  <si>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</si>
  <si>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</si>
  <si>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</si>
  <si>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</si>
  <si>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</si>
  <si>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</si>
  <si>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</si>
  <si>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</si>
  <si>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</si>
  <si>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</si>
  <si>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PLACEHOLDER</t>
  </si>
  <si>
    <t xml:space="preserve">Total Production Team </t>
  </si>
  <si>
    <t>PRODUCTION TEAM</t>
  </si>
  <si>
    <t>MANAGEMENT TEAM</t>
  </si>
  <si>
    <t>Management Roles</t>
  </si>
  <si>
    <t>President</t>
  </si>
  <si>
    <t xml:space="preserve">Total Management Team </t>
  </si>
  <si>
    <t xml:space="preserve">Head Count </t>
  </si>
  <si>
    <t>Total Head Count</t>
  </si>
  <si>
    <t>Payroll Source Deductions</t>
  </si>
  <si>
    <t>Benefits - PLACEHOLDER</t>
  </si>
  <si>
    <t>Total People Expense</t>
  </si>
  <si>
    <t>Annual Salary</t>
  </si>
  <si>
    <t>Equipment maintenance</t>
  </si>
  <si>
    <t>Insurance</t>
  </si>
  <si>
    <t>OPERATING EXPENSES</t>
  </si>
  <si>
    <t>General &amp; admin</t>
  </si>
  <si>
    <t>Sales &amp; marketing</t>
  </si>
  <si>
    <t>Operations</t>
  </si>
  <si>
    <t>Legal &amp; Accounting</t>
  </si>
  <si>
    <t>Rent</t>
  </si>
  <si>
    <t>Travel</t>
  </si>
  <si>
    <t>Contingency</t>
  </si>
  <si>
    <t>Salaries &amp; benefits</t>
  </si>
  <si>
    <t>Year1</t>
  </si>
  <si>
    <t>Year2</t>
  </si>
  <si>
    <t>Year3</t>
  </si>
  <si>
    <t>Shelving System, Rolling tables</t>
  </si>
  <si>
    <t>Lighting for Indoor Plants</t>
  </si>
  <si>
    <t>Miscellaneous items for facility</t>
  </si>
  <si>
    <t>Total</t>
  </si>
  <si>
    <t>Labour</t>
  </si>
  <si>
    <t>Cash inflows</t>
  </si>
  <si>
    <t>Collection of receivables</t>
  </si>
  <si>
    <t>Proceeds of stock issuance</t>
  </si>
  <si>
    <t>Cash outflows</t>
  </si>
  <si>
    <t>Payment of payables</t>
  </si>
  <si>
    <t>Change in cash</t>
  </si>
  <si>
    <t>Opening balance</t>
  </si>
  <si>
    <t>Closing balance before interest</t>
  </si>
  <si>
    <t>Closing balance</t>
  </si>
  <si>
    <t xml:space="preserve">Cash Flow - Annual </t>
  </si>
  <si>
    <t>Cash Flow - Monthly</t>
  </si>
  <si>
    <t>TOTAL</t>
  </si>
  <si>
    <t>Revenue</t>
  </si>
  <si>
    <t>Utilities</t>
  </si>
  <si>
    <t>Total General &amp; admin</t>
  </si>
  <si>
    <t>Total Operations</t>
  </si>
  <si>
    <t>Total Sales &amp; marketing</t>
  </si>
  <si>
    <t>TOTAL OPERATING EXPENSES</t>
  </si>
  <si>
    <t>CAPITAL EXPENSES</t>
  </si>
  <si>
    <t>Building construction (labour &amp; materials)</t>
  </si>
  <si>
    <t>Facility</t>
  </si>
  <si>
    <t>Machinery</t>
  </si>
  <si>
    <t>Indoor</t>
  </si>
  <si>
    <t>Licensing and regulatory consulting</t>
  </si>
  <si>
    <t>Cultivation consultants</t>
  </si>
  <si>
    <t>Total Indoor</t>
  </si>
  <si>
    <t>COST OF GOODS</t>
  </si>
  <si>
    <t>Direct</t>
  </si>
  <si>
    <t>Allocated</t>
  </si>
  <si>
    <t>Materials, Testing, Packaging</t>
  </si>
  <si>
    <t xml:space="preserve">Included in Opex </t>
  </si>
  <si>
    <t>Total facility costs</t>
  </si>
  <si>
    <t>Total indoor costs</t>
  </si>
  <si>
    <t>TOTAL CAPITAL EXPENSES</t>
  </si>
  <si>
    <t xml:space="preserve"> </t>
  </si>
  <si>
    <t>Total Cost of Production</t>
  </si>
  <si>
    <t>REVENUE</t>
  </si>
  <si>
    <t xml:space="preserve">Nutrients </t>
  </si>
  <si>
    <t>Distribution &amp; Logistics</t>
  </si>
  <si>
    <t>Payments on capital expenses</t>
  </si>
  <si>
    <t>Raise Amount</t>
  </si>
  <si>
    <t xml:space="preserve">Licensing &amp; Regulatory </t>
  </si>
  <si>
    <t xml:space="preserve">Operations </t>
  </si>
  <si>
    <t>Raw Materials</t>
  </si>
  <si>
    <t>General &amp; Admin</t>
  </si>
  <si>
    <t>Salaries</t>
  </si>
  <si>
    <t>Materials</t>
  </si>
  <si>
    <t>Unit Margin Calculation</t>
  </si>
  <si>
    <t>Projected Income Statement - Annual</t>
  </si>
  <si>
    <t>Distribution &amp; Logistics-lease,fuel &amp; insurance</t>
  </si>
  <si>
    <t>Month 55</t>
  </si>
  <si>
    <t>Sales &amp; marketing activities</t>
  </si>
  <si>
    <t>Sales and marketing</t>
  </si>
  <si>
    <t xml:space="preserve">Clones &amp; Growing Blocks </t>
  </si>
  <si>
    <t>System Atomization, Irrigation, Ventilation</t>
  </si>
  <si>
    <t>Average Cost per Gram (All Expenses)</t>
  </si>
  <si>
    <t>Operations (Utilities, rent, distribution, T&amp;T)</t>
  </si>
  <si>
    <t>Average Profit per Gram</t>
  </si>
  <si>
    <t>Margin %</t>
  </si>
  <si>
    <t>COST OF PRODUCTION</t>
  </si>
  <si>
    <t>Production Labour</t>
  </si>
  <si>
    <t xml:space="preserve">Total Cost of Production </t>
  </si>
  <si>
    <t>VP</t>
  </si>
  <si>
    <t>COO</t>
  </si>
  <si>
    <t>CFO</t>
  </si>
  <si>
    <t>Head of Marketing</t>
  </si>
  <si>
    <t>Head Agronomist</t>
  </si>
  <si>
    <t>Head of Logistics - HR</t>
  </si>
  <si>
    <t>Drivers</t>
  </si>
  <si>
    <t>Year 4</t>
  </si>
  <si>
    <t>Head Count</t>
  </si>
  <si>
    <t>Average Revenue Per Pot</t>
  </si>
  <si>
    <t xml:space="preserve"> Pots Per Yeild</t>
  </si>
  <si>
    <t>Yields</t>
  </si>
  <si>
    <t>Total Pots Sold</t>
  </si>
  <si>
    <t>Average Revenue per PotGram</t>
  </si>
  <si>
    <t>Substrate</t>
  </si>
  <si>
    <t>Seeds</t>
  </si>
  <si>
    <t>Pots</t>
  </si>
  <si>
    <t>Packaging</t>
  </si>
  <si>
    <t>Avg Cost of Production</t>
  </si>
  <si>
    <t>Sale Price Per Pot</t>
  </si>
  <si>
    <t>Month 56</t>
  </si>
  <si>
    <t>Construction</t>
  </si>
  <si>
    <t>M</t>
  </si>
  <si>
    <t>T</t>
  </si>
  <si>
    <t>W</t>
  </si>
  <si>
    <t>F</t>
  </si>
  <si>
    <t>S</t>
  </si>
  <si>
    <t>Arugula</t>
  </si>
  <si>
    <t>Week 1</t>
  </si>
  <si>
    <t>Week 2</t>
  </si>
  <si>
    <t>Color Legend</t>
  </si>
  <si>
    <t>Week 3</t>
  </si>
  <si>
    <t>Week 4</t>
  </si>
  <si>
    <t>Week 5</t>
  </si>
  <si>
    <t>Week 6</t>
  </si>
  <si>
    <t>Harvest</t>
  </si>
  <si>
    <t>Transport</t>
  </si>
  <si>
    <t>Cleaning</t>
  </si>
  <si>
    <t>Seeding</t>
  </si>
  <si>
    <t>Germination</t>
  </si>
  <si>
    <t>Growing</t>
  </si>
  <si>
    <t>Week 7</t>
  </si>
  <si>
    <t>Kale, Cilantro, Dill,</t>
  </si>
  <si>
    <t>Butter Lettuce, Basil, Parsley, Romaine,</t>
  </si>
  <si>
    <t>Spinach, Pac Choi (Red Wizard)</t>
  </si>
  <si>
    <t>MicroGreens = Radish, Broccoli, Arugula</t>
  </si>
  <si>
    <t>Shoots = Sunflower, Pea</t>
  </si>
  <si>
    <t>Production - Finished Goods</t>
  </si>
  <si>
    <t>Annual amount of Pots</t>
  </si>
  <si>
    <t>Indoor Pots</t>
  </si>
  <si>
    <t>MicroGreens</t>
  </si>
  <si>
    <t>Annual amount of MG</t>
  </si>
  <si>
    <t>MG</t>
  </si>
  <si>
    <t xml:space="preserve">Pots </t>
  </si>
  <si>
    <t>MG Per Yeilds</t>
  </si>
  <si>
    <t>MicroGreen</t>
  </si>
  <si>
    <t>Suuplies for 1 Yr</t>
  </si>
  <si>
    <t>Agronomist</t>
  </si>
  <si>
    <t>Yield Capacity for Pots</t>
  </si>
  <si>
    <t>Amount of Harvest</t>
  </si>
  <si>
    <t xml:space="preserve">Packaging </t>
  </si>
  <si>
    <t>Leafy Greens</t>
  </si>
  <si>
    <t>Total Harvest</t>
  </si>
  <si>
    <t>Maintenance</t>
  </si>
  <si>
    <t>Cleaning Crew</t>
  </si>
  <si>
    <t>Loan Details</t>
  </si>
  <si>
    <t>OpEx, Salaries, Admin, Bank Loan</t>
  </si>
  <si>
    <t>MG yields in a year, qty</t>
  </si>
  <si>
    <t>Package weight, grams</t>
  </si>
  <si>
    <t>Packages/gutter</t>
  </si>
  <si>
    <t>Gutter capacity, pcs</t>
  </si>
  <si>
    <t>Grams/gutter</t>
  </si>
  <si>
    <t>Cycle, days</t>
  </si>
  <si>
    <t>Radish</t>
  </si>
  <si>
    <t>Broccoli</t>
  </si>
  <si>
    <t>Pac Choi</t>
  </si>
  <si>
    <t>Pea shoots</t>
  </si>
  <si>
    <t>Sunflower shoots</t>
  </si>
  <si>
    <t>Spinach</t>
  </si>
  <si>
    <t>Average</t>
  </si>
  <si>
    <t>Includes Construction</t>
  </si>
  <si>
    <t>Principal</t>
  </si>
  <si>
    <t>Annunal Interest</t>
  </si>
  <si>
    <t>Compound Period</t>
  </si>
  <si>
    <t>Month 57</t>
  </si>
  <si>
    <t>Month 58</t>
  </si>
  <si>
    <t>Month 59</t>
  </si>
  <si>
    <t>Month 60</t>
  </si>
  <si>
    <t>Month 61</t>
  </si>
  <si>
    <t>Year4</t>
  </si>
  <si>
    <t>Year5</t>
  </si>
  <si>
    <t>Month 62</t>
  </si>
  <si>
    <t>Month 63</t>
  </si>
  <si>
    <t>Month 64</t>
  </si>
  <si>
    <t>Month 65</t>
  </si>
  <si>
    <t>Month 66</t>
  </si>
  <si>
    <t>Month 67</t>
  </si>
  <si>
    <t>Month 68</t>
  </si>
  <si>
    <t>Month 69</t>
  </si>
  <si>
    <t>Month 70</t>
  </si>
  <si>
    <t>Month 71</t>
  </si>
  <si>
    <t>Month 72</t>
  </si>
  <si>
    <t>Year 5</t>
  </si>
  <si>
    <t>Annunal Amount of Units</t>
  </si>
  <si>
    <t>Building construction (labor &amp; materials)</t>
  </si>
  <si>
    <t>Growing System</t>
  </si>
  <si>
    <t>Taxes on Construction</t>
  </si>
  <si>
    <t>Cash Balance</t>
  </si>
  <si>
    <t>70% Bank Loan</t>
  </si>
  <si>
    <t>30% Bank Loan</t>
  </si>
  <si>
    <t>Interest Only Payments</t>
  </si>
  <si>
    <t xml:space="preserve">Security </t>
  </si>
  <si>
    <t>Interest Only Payments Annual</t>
  </si>
  <si>
    <t>Total Loan Repayment</t>
  </si>
  <si>
    <t>Per EBITDA</t>
  </si>
  <si>
    <t>Month 73</t>
  </si>
  <si>
    <t>Month 74</t>
  </si>
  <si>
    <t>Month 75</t>
  </si>
  <si>
    <t>Month 76</t>
  </si>
  <si>
    <t>Month 77</t>
  </si>
  <si>
    <t>Month 78</t>
  </si>
  <si>
    <t>Month 79</t>
  </si>
  <si>
    <t>Month 80</t>
  </si>
  <si>
    <t>Month 81</t>
  </si>
  <si>
    <t>Month 82</t>
  </si>
  <si>
    <t>Month 83</t>
  </si>
  <si>
    <t>Month 84</t>
  </si>
  <si>
    <t>Year 6</t>
  </si>
  <si>
    <t>Year6</t>
  </si>
  <si>
    <t>Year 7</t>
  </si>
  <si>
    <t>Pre Launch Year 1</t>
  </si>
  <si>
    <t>Year7</t>
  </si>
  <si>
    <t>Month 85</t>
  </si>
  <si>
    <t>Month 86</t>
  </si>
  <si>
    <t>Month 87</t>
  </si>
  <si>
    <t>Month 88</t>
  </si>
  <si>
    <t>Month 89</t>
  </si>
  <si>
    <t>Month 90</t>
  </si>
  <si>
    <t>Month 91</t>
  </si>
  <si>
    <t>Month 92</t>
  </si>
  <si>
    <t>Month 93</t>
  </si>
  <si>
    <t>Month 94</t>
  </si>
  <si>
    <t>Month 95</t>
  </si>
  <si>
    <t>Month 96</t>
  </si>
  <si>
    <t>Year 8</t>
  </si>
  <si>
    <t>Pre Launch + Year 1</t>
  </si>
  <si>
    <t>Loan</t>
  </si>
  <si>
    <t>Average Monthly Pots</t>
  </si>
  <si>
    <t>Closing Fee's ? %</t>
  </si>
  <si>
    <t>Average  MicroGreens</t>
  </si>
  <si>
    <t>Sales</t>
  </si>
  <si>
    <t>Head of Sales</t>
  </si>
  <si>
    <t>Admin Team</t>
  </si>
  <si>
    <t>Year 2 +</t>
  </si>
  <si>
    <t>Term Years</t>
  </si>
  <si>
    <t>30% Profit Sharing</t>
  </si>
  <si>
    <t>35% Profit 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</si>
</sst>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_-&quot;$&quot;* #,##0_-;\-&quot;$&quot;* #,##0_-;_-&quot;$&quot;* &quot;-&quot;??_-;_-@_-"/>
    <numFmt numFmtId="168" formatCode="_-* #,##0_-;\-* #,##0_-;_-* &quot;-&quot;??_-;_-@_-"/>
    <numFmt numFmtId="169" formatCode="_(&quot;$&quot;* #,##0_);_(&quot;$&quot;* \(#,##0\);_(&quot;$&quot;* &quot;-&quot;??_);_(@_)"/>
    <numFmt numFmtId="170" formatCode="_-&quot;$&quot;* #,##0.00000_-;\-&quot;$&quot;* #,##0.00000_-;_-&quot;$&quot;* &quot;-&quot;??_-;_-@_-"/>
    <numFmt numFmtId="171" formatCode="_-&quot;$&quot;* #,##0.0000_-;\-&quot;$&quot;* #,##0.0000_-;_-&quot;$&quot;* &quot;-&quot;??_-;_-@_-"/>
    <numFmt numFmtId="172" formatCode="_-&quot;$&quot;* #,##0.000_-;\-&quot;$&quot;* #,##0.000_-;_-&quot;$&quot;* &quot;-&quot;??_-;_-@_-"/>
    <numFmt numFmtId="173" formatCode="0.0%"/>
    <numFmt numFmtId="174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name val="Calibri"/>
      <family val="2"/>
      <scheme val="minor"/>
    </font>
    <font>
      <b/>
      <u val="doubleAccounting"/>
      <sz val="9"/>
      <color theme="1"/>
      <name val="Calibri"/>
      <family val="2"/>
      <scheme val="minor"/>
    </font>
    <font>
      <b/>
      <u val="double"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 val="double"/>
      <sz val="9"/>
      <color theme="1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u val="singleAccounting"/>
      <sz val="9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C0DC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6">
    <xf numFmtId="0" fontId="0" fillId="0" borderId="0" xfId="0"/>
    <xf numFmtId="0" fontId="8" fillId="0" borderId="0" xfId="0" applyFont="1"/>
    <xf numFmtId="0" fontId="2" fillId="0" borderId="0" xfId="0" applyFont="1"/>
    <xf numFmtId="0" fontId="8" fillId="2" borderId="0" xfId="0" applyFont="1" applyFill="1"/>
    <xf numFmtId="0" fontId="8" fillId="3" borderId="0" xfId="0" applyFont="1" applyFill="1"/>
    <xf numFmtId="0" fontId="8" fillId="5" borderId="0" xfId="0" applyFont="1" applyFill="1"/>
    <xf numFmtId="0" fontId="8" fillId="6" borderId="0" xfId="0" applyFont="1" applyFill="1"/>
    <xf numFmtId="0" fontId="10" fillId="7" borderId="0" xfId="0" applyFont="1" applyFill="1"/>
    <xf numFmtId="0" fontId="8" fillId="4" borderId="0" xfId="0" applyFont="1" applyFill="1"/>
    <xf numFmtId="0" fontId="11" fillId="0" borderId="0" xfId="0" applyFont="1"/>
    <xf numFmtId="167" fontId="8" fillId="0" borderId="0" xfId="2" applyNumberFormat="1" applyFont="1"/>
    <xf numFmtId="167" fontId="8" fillId="0" borderId="0" xfId="0" applyNumberFormat="1" applyFont="1"/>
    <xf numFmtId="0" fontId="8" fillId="0" borderId="0" xfId="0" applyFont="1" applyAlignment="1">
      <alignment horizontal="left" indent="1"/>
    </xf>
    <xf numFmtId="0" fontId="12" fillId="0" borderId="0" xfId="0" applyFont="1"/>
    <xf numFmtId="167" fontId="13" fillId="0" borderId="0" xfId="2" applyNumberFormat="1" applyFont="1"/>
    <xf numFmtId="0" fontId="13" fillId="0" borderId="0" xfId="0" applyFont="1"/>
    <xf numFmtId="167" fontId="13" fillId="0" borderId="0" xfId="0" applyNumberFormat="1" applyFont="1"/>
    <xf numFmtId="0" fontId="13" fillId="0" borderId="0" xfId="0" applyFont="1" applyAlignment="1">
      <alignment horizontal="left" indent="1"/>
    </xf>
    <xf numFmtId="0" fontId="13" fillId="4" borderId="0" xfId="0" applyFont="1" applyFill="1"/>
    <xf numFmtId="0" fontId="16" fillId="0" borderId="0" xfId="0" applyFont="1"/>
    <xf numFmtId="168" fontId="15" fillId="0" borderId="0" xfId="1" applyNumberFormat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left" indent="2"/>
    </xf>
    <xf numFmtId="0" fontId="12" fillId="0" borderId="0" xfId="0" applyFont="1" applyAlignment="1">
      <alignment horizontal="left" indent="2"/>
    </xf>
    <xf numFmtId="0" fontId="15" fillId="0" borderId="0" xfId="0" applyFont="1" applyAlignment="1">
      <alignment horizontal="left" indent="1"/>
    </xf>
    <xf numFmtId="0" fontId="17" fillId="3" borderId="0" xfId="0" applyFont="1" applyFill="1"/>
    <xf numFmtId="0" fontId="18" fillId="3" borderId="0" xfId="0" applyFont="1" applyFill="1"/>
    <xf numFmtId="0" fontId="19" fillId="0" borderId="0" xfId="0" applyFont="1" applyAlignment="1">
      <alignment horizontal="left" indent="1"/>
    </xf>
    <xf numFmtId="0" fontId="20" fillId="0" borderId="0" xfId="0" applyFont="1"/>
    <xf numFmtId="167" fontId="19" fillId="0" borderId="0" xfId="0" applyNumberFormat="1" applyFont="1"/>
    <xf numFmtId="9" fontId="13" fillId="0" borderId="0" xfId="0" applyNumberFormat="1" applyFont="1"/>
    <xf numFmtId="0" fontId="11" fillId="2" borderId="0" xfId="0" applyFont="1" applyFill="1" applyAlignment="1">
      <alignment vertical="center"/>
    </xf>
    <xf numFmtId="167" fontId="21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0" borderId="0" xfId="0" applyFont="1"/>
    <xf numFmtId="168" fontId="23" fillId="0" borderId="0" xfId="0" applyNumberFormat="1" applyFont="1"/>
    <xf numFmtId="0" fontId="25" fillId="3" borderId="0" xfId="0" applyFont="1" applyFill="1"/>
    <xf numFmtId="0" fontId="26" fillId="3" borderId="0" xfId="0" applyFont="1" applyFill="1"/>
    <xf numFmtId="0" fontId="13" fillId="0" borderId="1" xfId="0" applyFont="1" applyBorder="1" applyAlignment="1">
      <alignment horizontal="left" indent="1"/>
    </xf>
    <xf numFmtId="0" fontId="11" fillId="0" borderId="0" xfId="0" applyFont="1" applyAlignment="1">
      <alignment horizontal="left"/>
    </xf>
    <xf numFmtId="164" fontId="8" fillId="0" borderId="0" xfId="2" applyFont="1"/>
    <xf numFmtId="166" fontId="5" fillId="0" borderId="0" xfId="8" applyNumberFormat="1" applyFont="1" applyFill="1" applyBorder="1" applyAlignment="1">
      <alignment horizontal="left"/>
    </xf>
    <xf numFmtId="0" fontId="14" fillId="0" borderId="0" xfId="0" applyFont="1"/>
    <xf numFmtId="0" fontId="13" fillId="0" borderId="0" xfId="4" applyFont="1"/>
    <xf numFmtId="167" fontId="13" fillId="0" borderId="0" xfId="2" applyNumberFormat="1" applyFont="1" applyFill="1"/>
    <xf numFmtId="169" fontId="13" fillId="0" borderId="0" xfId="6" applyNumberFormat="1" applyFont="1" applyFill="1" applyBorder="1"/>
    <xf numFmtId="167" fontId="13" fillId="0" borderId="0" xfId="2" applyNumberFormat="1" applyFont="1" applyFill="1" applyBorder="1"/>
    <xf numFmtId="169" fontId="13" fillId="0" borderId="0" xfId="0" applyNumberFormat="1" applyFont="1"/>
    <xf numFmtId="168" fontId="8" fillId="0" borderId="0" xfId="1" applyNumberFormat="1" applyFont="1"/>
    <xf numFmtId="164" fontId="8" fillId="0" borderId="0" xfId="0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0" fontId="26" fillId="0" borderId="0" xfId="0" applyFont="1" applyAlignment="1">
      <alignment horizontal="left" indent="1"/>
    </xf>
    <xf numFmtId="167" fontId="11" fillId="0" borderId="0" xfId="2" applyNumberFormat="1" applyFont="1"/>
    <xf numFmtId="0" fontId="6" fillId="0" borderId="0" xfId="4" applyFont="1" applyAlignment="1">
      <alignment horizontal="left" wrapText="1" indent="1"/>
    </xf>
    <xf numFmtId="167" fontId="7" fillId="0" borderId="0" xfId="2" applyNumberFormat="1" applyFont="1" applyFill="1" applyBorder="1" applyAlignment="1">
      <alignment horizontal="left" shrinkToFit="1"/>
    </xf>
    <xf numFmtId="0" fontId="11" fillId="0" borderId="0" xfId="0" applyFont="1" applyAlignment="1">
      <alignment horizontal="left" vertical="top"/>
    </xf>
    <xf numFmtId="167" fontId="6" fillId="0" borderId="0" xfId="2" applyNumberFormat="1" applyFont="1" applyAlignment="1">
      <alignment horizontal="center" wrapText="1"/>
    </xf>
    <xf numFmtId="0" fontId="8" fillId="0" borderId="0" xfId="0" applyFont="1" applyAlignment="1">
      <alignment horizontal="left" vertical="top"/>
    </xf>
    <xf numFmtId="0" fontId="25" fillId="3" borderId="0" xfId="0" applyFont="1" applyFill="1" applyAlignment="1">
      <alignment horizontal="left" vertical="top"/>
    </xf>
    <xf numFmtId="167" fontId="11" fillId="0" borderId="0" xfId="2" applyNumberFormat="1" applyFont="1" applyFill="1" applyAlignment="1">
      <alignment horizontal="left" vertical="top"/>
    </xf>
    <xf numFmtId="167" fontId="11" fillId="0" borderId="0" xfId="2" applyNumberFormat="1" applyFont="1" applyAlignment="1">
      <alignment horizontal="left" vertical="top"/>
    </xf>
    <xf numFmtId="167" fontId="7" fillId="0" borderId="0" xfId="2" applyNumberFormat="1" applyFont="1" applyFill="1" applyBorder="1" applyAlignment="1">
      <alignment horizontal="left" vertical="top" shrinkToFit="1"/>
    </xf>
    <xf numFmtId="167" fontId="7" fillId="0" borderId="0" xfId="2" applyNumberFormat="1" applyFont="1" applyFill="1" applyBorder="1" applyAlignment="1">
      <alignment horizontal="left" vertical="top"/>
    </xf>
    <xf numFmtId="167" fontId="5" fillId="0" borderId="0" xfId="2" applyNumberFormat="1" applyFont="1" applyAlignment="1">
      <alignment horizontal="left"/>
    </xf>
    <xf numFmtId="0" fontId="13" fillId="0" borderId="2" xfId="0" applyFont="1" applyBorder="1"/>
    <xf numFmtId="167" fontId="6" fillId="0" borderId="0" xfId="7" applyNumberFormat="1" applyFont="1" applyFill="1" applyAlignment="1">
      <alignment horizontal="center" wrapText="1"/>
    </xf>
    <xf numFmtId="167" fontId="6" fillId="0" borderId="0" xfId="2" applyNumberFormat="1" applyFont="1" applyFill="1" applyAlignment="1">
      <alignment horizontal="center" wrapText="1"/>
    </xf>
    <xf numFmtId="167" fontId="8" fillId="0" borderId="0" xfId="2" applyNumberFormat="1" applyFont="1" applyFill="1"/>
    <xf numFmtId="0" fontId="22" fillId="6" borderId="0" xfId="0" applyFont="1" applyFill="1"/>
    <xf numFmtId="167" fontId="22" fillId="6" borderId="0" xfId="0" applyNumberFormat="1" applyFont="1" applyFill="1"/>
    <xf numFmtId="0" fontId="6" fillId="0" borderId="0" xfId="4" applyFont="1" applyAlignment="1">
      <alignment horizontal="left" wrapText="1" indent="2"/>
    </xf>
    <xf numFmtId="0" fontId="13" fillId="0" borderId="2" xfId="0" applyFont="1" applyBorder="1" applyAlignment="1">
      <alignment horizontal="left" wrapText="1" indent="2"/>
    </xf>
    <xf numFmtId="0" fontId="4" fillId="0" borderId="0" xfId="4" applyFont="1" applyAlignment="1">
      <alignment horizontal="left" wrapText="1" indent="1"/>
    </xf>
    <xf numFmtId="0" fontId="4" fillId="0" borderId="0" xfId="4" applyFont="1" applyAlignment="1">
      <alignment horizontal="left" wrapText="1"/>
    </xf>
    <xf numFmtId="0" fontId="25" fillId="0" borderId="0" xfId="0" applyFont="1"/>
    <xf numFmtId="0" fontId="26" fillId="0" borderId="0" xfId="0" applyFont="1"/>
    <xf numFmtId="167" fontId="22" fillId="6" borderId="0" xfId="2" applyNumberFormat="1" applyFont="1" applyFill="1"/>
    <xf numFmtId="168" fontId="8" fillId="0" borderId="0" xfId="1" applyNumberFormat="1" applyFont="1" applyFill="1"/>
    <xf numFmtId="0" fontId="25" fillId="0" borderId="0" xfId="0" applyFont="1" applyAlignment="1">
      <alignment horizontal="left"/>
    </xf>
    <xf numFmtId="0" fontId="22" fillId="6" borderId="0" xfId="0" applyFont="1" applyFill="1" applyAlignment="1">
      <alignment horizontal="left" vertical="top"/>
    </xf>
    <xf numFmtId="167" fontId="28" fillId="0" borderId="0" xfId="0" applyNumberFormat="1" applyFont="1"/>
    <xf numFmtId="167" fontId="28" fillId="0" borderId="0" xfId="2" applyNumberFormat="1" applyFont="1"/>
    <xf numFmtId="0" fontId="24" fillId="0" borderId="0" xfId="0" applyFont="1"/>
    <xf numFmtId="0" fontId="14" fillId="0" borderId="2" xfId="0" applyFont="1" applyBorder="1"/>
    <xf numFmtId="0" fontId="13" fillId="0" borderId="2" xfId="0" applyFont="1" applyBorder="1" applyAlignment="1">
      <alignment wrapText="1"/>
    </xf>
    <xf numFmtId="0" fontId="0" fillId="9" borderId="0" xfId="0" applyFill="1"/>
    <xf numFmtId="167" fontId="0" fillId="0" borderId="0" xfId="2" applyNumberFormat="1" applyFont="1"/>
    <xf numFmtId="0" fontId="0" fillId="8" borderId="0" xfId="0" applyFill="1"/>
    <xf numFmtId="0" fontId="2" fillId="0" borderId="0" xfId="0" applyFont="1" applyAlignment="1">
      <alignment horizontal="center"/>
    </xf>
    <xf numFmtId="171" fontId="11" fillId="0" borderId="0" xfId="2" applyNumberFormat="1" applyFont="1"/>
    <xf numFmtId="168" fontId="11" fillId="0" borderId="0" xfId="1" applyNumberFormat="1" applyFont="1" applyFill="1"/>
    <xf numFmtId="167" fontId="2" fillId="0" borderId="0" xfId="2" applyNumberFormat="1" applyFont="1"/>
    <xf numFmtId="167" fontId="1" fillId="0" borderId="0" xfId="2" applyNumberFormat="1" applyFont="1"/>
    <xf numFmtId="0" fontId="29" fillId="0" borderId="0" xfId="0" applyFont="1"/>
    <xf numFmtId="0" fontId="30" fillId="0" borderId="0" xfId="0" applyFont="1"/>
    <xf numFmtId="167" fontId="30" fillId="0" borderId="0" xfId="2" applyNumberFormat="1" applyFont="1"/>
    <xf numFmtId="167" fontId="29" fillId="0" borderId="0" xfId="2" applyNumberFormat="1" applyFont="1"/>
    <xf numFmtId="0" fontId="13" fillId="0" borderId="2" xfId="0" applyFont="1" applyBorder="1" applyAlignment="1">
      <alignment horizontal="left" wrapText="1" indent="1"/>
    </xf>
    <xf numFmtId="167" fontId="1" fillId="0" borderId="0" xfId="2" applyNumberFormat="1" applyFont="1" applyAlignment="1">
      <alignment horizontal="left" indent="2"/>
    </xf>
    <xf numFmtId="167" fontId="29" fillId="0" borderId="0" xfId="2" applyNumberFormat="1" applyFont="1" applyAlignment="1">
      <alignment horizontal="left" indent="1"/>
    </xf>
    <xf numFmtId="0" fontId="29" fillId="0" borderId="0" xfId="0" applyFont="1" applyAlignment="1">
      <alignment horizontal="center"/>
    </xf>
    <xf numFmtId="167" fontId="2" fillId="0" borderId="0" xfId="0" applyNumberFormat="1" applyFont="1"/>
    <xf numFmtId="0" fontId="31" fillId="0" borderId="0" xfId="0" applyFont="1"/>
    <xf numFmtId="167" fontId="31" fillId="0" borderId="0" xfId="2" applyNumberFormat="1" applyFont="1"/>
    <xf numFmtId="0" fontId="25" fillId="0" borderId="0" xfId="0" applyFont="1" applyAlignment="1">
      <alignment horizontal="center"/>
    </xf>
    <xf numFmtId="167" fontId="8" fillId="0" borderId="0" xfId="2" applyNumberFormat="1" applyFont="1" applyAlignment="1">
      <alignment horizontal="left" indent="1"/>
    </xf>
    <xf numFmtId="172" fontId="8" fillId="0" borderId="0" xfId="2" applyNumberFormat="1" applyFont="1" applyFill="1"/>
    <xf numFmtId="167" fontId="26" fillId="0" borderId="0" xfId="2" applyNumberFormat="1" applyFont="1" applyFill="1"/>
    <xf numFmtId="0" fontId="14" fillId="0" borderId="2" xfId="0" applyFont="1" applyBorder="1" applyAlignment="1">
      <alignment wrapText="1"/>
    </xf>
    <xf numFmtId="172" fontId="8" fillId="0" borderId="0" xfId="0" applyNumberFormat="1" applyFont="1"/>
    <xf numFmtId="172" fontId="11" fillId="0" borderId="0" xfId="0" applyNumberFormat="1" applyFont="1"/>
    <xf numFmtId="173" fontId="8" fillId="0" borderId="0" xfId="3" applyNumberFormat="1" applyFont="1" applyFill="1"/>
    <xf numFmtId="0" fontId="22" fillId="3" borderId="0" xfId="0" applyFont="1" applyFill="1"/>
    <xf numFmtId="0" fontId="33" fillId="0" borderId="0" xfId="0" applyFont="1"/>
    <xf numFmtId="167" fontId="14" fillId="0" borderId="0" xfId="2" applyNumberFormat="1" applyFont="1" applyAlignment="1">
      <alignment horizontal="left" vertical="top"/>
    </xf>
    <xf numFmtId="0" fontId="8" fillId="0" borderId="0" xfId="0" applyFont="1" applyAlignment="1">
      <alignment wrapText="1"/>
    </xf>
    <xf numFmtId="168" fontId="8" fillId="0" borderId="0" xfId="0" applyNumberFormat="1" applyFont="1" applyAlignment="1">
      <alignment horizontal="left" indent="1"/>
    </xf>
    <xf numFmtId="168" fontId="25" fillId="0" borderId="0" xfId="0" applyNumberFormat="1" applyFont="1"/>
    <xf numFmtId="0" fontId="34" fillId="0" borderId="0" xfId="4" applyFont="1" applyAlignment="1">
      <alignment horizontal="left" wrapText="1" indent="2"/>
    </xf>
    <xf numFmtId="167" fontId="35" fillId="0" borderId="0" xfId="2" applyNumberFormat="1" applyFont="1" applyFill="1" applyBorder="1" applyAlignment="1">
      <alignment horizontal="left" shrinkToFit="1"/>
    </xf>
    <xf numFmtId="167" fontId="34" fillId="0" borderId="0" xfId="2" applyNumberFormat="1" applyFont="1" applyFill="1" applyAlignment="1">
      <alignment horizontal="center" wrapText="1"/>
    </xf>
    <xf numFmtId="166" fontId="34" fillId="0" borderId="0" xfId="8" applyNumberFormat="1" applyFont="1" applyFill="1" applyBorder="1" applyAlignment="1">
      <alignment horizontal="left"/>
    </xf>
    <xf numFmtId="0" fontId="13" fillId="0" borderId="0" xfId="0" applyFont="1" applyAlignment="1">
      <alignment horizontal="left" vertical="top"/>
    </xf>
    <xf numFmtId="168" fontId="1" fillId="0" borderId="0" xfId="1" applyNumberFormat="1" applyFont="1"/>
    <xf numFmtId="164" fontId="1" fillId="0" borderId="0" xfId="2" applyFont="1"/>
    <xf numFmtId="0" fontId="14" fillId="0" borderId="0" xfId="0" applyFont="1" applyAlignment="1">
      <alignment horizontal="left" indent="1"/>
    </xf>
    <xf numFmtId="167" fontId="24" fillId="0" borderId="0" xfId="2" applyNumberFormat="1" applyFont="1" applyAlignment="1">
      <alignment horizontal="left" indent="2"/>
    </xf>
    <xf numFmtId="167" fontId="24" fillId="0" borderId="0" xfId="2" applyNumberFormat="1" applyFont="1"/>
    <xf numFmtId="173" fontId="36" fillId="0" borderId="0" xfId="3" applyNumberFormat="1" applyFont="1"/>
    <xf numFmtId="164" fontId="37" fillId="0" borderId="0" xfId="2" applyFont="1"/>
    <xf numFmtId="0" fontId="36" fillId="0" borderId="0" xfId="0" applyFont="1"/>
    <xf numFmtId="9" fontId="8" fillId="0" borderId="0" xfId="3" applyFont="1"/>
    <xf numFmtId="164" fontId="13" fillId="0" borderId="0" xfId="2" applyFont="1"/>
    <xf numFmtId="0" fontId="10" fillId="0" borderId="0" xfId="0" applyFont="1"/>
    <xf numFmtId="164" fontId="8" fillId="0" borderId="0" xfId="2" applyFont="1" applyFill="1"/>
    <xf numFmtId="0" fontId="22" fillId="0" borderId="0" xfId="0" applyFont="1"/>
    <xf numFmtId="0" fontId="22" fillId="0" borderId="0" xfId="0" applyFont="1" applyAlignment="1">
      <alignment horizontal="left" vertical="top"/>
    </xf>
    <xf numFmtId="167" fontId="22" fillId="0" borderId="0" xfId="0" applyNumberFormat="1" applyFont="1"/>
    <xf numFmtId="0" fontId="15" fillId="0" borderId="0" xfId="0" applyFont="1"/>
    <xf numFmtId="0" fontId="0" fillId="0" borderId="0" xfId="0" applyAlignment="1">
      <alignment horizontal="center"/>
    </xf>
    <xf numFmtId="168" fontId="8" fillId="4" borderId="0" xfId="1" applyNumberFormat="1" applyFont="1" applyFill="1" applyBorder="1"/>
    <xf numFmtId="168" fontId="8" fillId="4" borderId="0" xfId="0" applyNumberFormat="1" applyFont="1" applyFill="1"/>
    <xf numFmtId="0" fontId="8" fillId="0" borderId="0" xfId="0" applyFont="1" applyAlignment="1">
      <alignment horizontal="center"/>
    </xf>
    <xf numFmtId="168" fontId="0" fillId="0" borderId="0" xfId="1" applyNumberFormat="1" applyFont="1" applyFill="1" applyBorder="1"/>
    <xf numFmtId="164" fontId="2" fillId="0" borderId="0" xfId="2" applyFont="1" applyFill="1" applyBorder="1"/>
    <xf numFmtId="164" fontId="2" fillId="0" borderId="0" xfId="2" applyFont="1" applyFill="1" applyBorder="1" applyAlignment="1">
      <alignment horizontal="center"/>
    </xf>
    <xf numFmtId="164" fontId="0" fillId="0" borderId="0" xfId="2" applyFont="1" applyFill="1" applyBorder="1"/>
    <xf numFmtId="164" fontId="0" fillId="0" borderId="0" xfId="0" applyNumberFormat="1"/>
    <xf numFmtId="165" fontId="0" fillId="0" borderId="0" xfId="1" applyFont="1" applyFill="1" applyBorder="1"/>
    <xf numFmtId="167" fontId="0" fillId="0" borderId="0" xfId="2" applyNumberFormat="1" applyFont="1" applyFill="1" applyBorder="1"/>
    <xf numFmtId="164" fontId="2" fillId="0" borderId="0" xfId="0" applyNumberFormat="1" applyFont="1"/>
    <xf numFmtId="170" fontId="2" fillId="0" borderId="0" xfId="0" applyNumberFormat="1" applyFont="1"/>
    <xf numFmtId="168" fontId="8" fillId="0" borderId="0" xfId="0" applyNumberFormat="1" applyFont="1"/>
    <xf numFmtId="167" fontId="37" fillId="0" borderId="0" xfId="2" applyNumberFormat="1" applyFont="1" applyBorder="1"/>
    <xf numFmtId="167" fontId="37" fillId="0" borderId="0" xfId="2" applyNumberFormat="1" applyFont="1"/>
    <xf numFmtId="167" fontId="38" fillId="0" borderId="0" xfId="2" applyNumberFormat="1" applyFont="1" applyAlignment="1">
      <alignment horizontal="left" indent="2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6" borderId="0" xfId="0" applyFill="1"/>
    <xf numFmtId="0" fontId="0" fillId="14" borderId="0" xfId="0" applyFill="1"/>
    <xf numFmtId="0" fontId="0" fillId="10" borderId="3" xfId="0" applyFill="1" applyBorder="1"/>
    <xf numFmtId="0" fontId="0" fillId="11" borderId="3" xfId="0" applyFill="1" applyBorder="1"/>
    <xf numFmtId="0" fontId="0" fillId="0" borderId="0" xfId="0" applyAlignment="1">
      <alignment wrapText="1"/>
    </xf>
    <xf numFmtId="0" fontId="0" fillId="8" borderId="3" xfId="0" applyFill="1" applyBorder="1"/>
    <xf numFmtId="0" fontId="0" fillId="6" borderId="3" xfId="0" applyFill="1" applyBorder="1"/>
    <xf numFmtId="0" fontId="0" fillId="13" borderId="3" xfId="0" applyFill="1" applyBorder="1"/>
    <xf numFmtId="0" fontId="0" fillId="12" borderId="3" xfId="0" applyFill="1" applyBorder="1"/>
    <xf numFmtId="0" fontId="0" fillId="0" borderId="8" xfId="0" applyBorder="1"/>
    <xf numFmtId="0" fontId="2" fillId="0" borderId="8" xfId="0" applyFont="1" applyBorder="1"/>
    <xf numFmtId="0" fontId="0" fillId="0" borderId="11" xfId="0" applyBorder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39" fillId="18" borderId="0" xfId="0" applyFont="1" applyFill="1"/>
    <xf numFmtId="0" fontId="39" fillId="17" borderId="0" xfId="0" applyFont="1" applyFill="1"/>
    <xf numFmtId="0" fontId="39" fillId="9" borderId="0" xfId="0" applyFont="1" applyFill="1"/>
    <xf numFmtId="0" fontId="40" fillId="9" borderId="0" xfId="0" applyFont="1" applyFill="1"/>
    <xf numFmtId="168" fontId="8" fillId="4" borderId="0" xfId="1" applyNumberFormat="1" applyFont="1" applyFill="1"/>
    <xf numFmtId="167" fontId="13" fillId="0" borderId="0" xfId="2" applyNumberFormat="1" applyFont="1" applyAlignment="1">
      <alignment horizontal="left" indent="1"/>
    </xf>
    <xf numFmtId="9" fontId="8" fillId="0" borderId="0" xfId="0" applyNumberFormat="1" applyFont="1"/>
    <xf numFmtId="0" fontId="2" fillId="0" borderId="0" xfId="0" applyFont="1" applyAlignment="1">
      <alignment horizontal="left" vertical="top"/>
    </xf>
    <xf numFmtId="167" fontId="0" fillId="0" borderId="0" xfId="2" applyNumberFormat="1" applyFont="1" applyFill="1"/>
    <xf numFmtId="167" fontId="41" fillId="0" borderId="0" xfId="2" applyNumberFormat="1" applyFont="1" applyAlignment="1">
      <alignment horizontal="left" vertical="top"/>
    </xf>
    <xf numFmtId="167" fontId="24" fillId="0" borderId="0" xfId="2" applyNumberFormat="1" applyFont="1" applyFill="1"/>
    <xf numFmtId="167" fontId="43" fillId="0" borderId="0" xfId="2" applyNumberFormat="1" applyFont="1" applyFill="1" applyBorder="1" applyAlignment="1">
      <alignment horizontal="left" shrinkToFit="1"/>
    </xf>
    <xf numFmtId="167" fontId="42" fillId="0" borderId="0" xfId="2" applyNumberFormat="1" applyFont="1" applyAlignment="1">
      <alignment horizontal="center" wrapText="1"/>
    </xf>
    <xf numFmtId="167" fontId="42" fillId="0" borderId="0" xfId="2" applyNumberFormat="1" applyFont="1" applyFill="1" applyAlignment="1">
      <alignment horizontal="center" wrapText="1"/>
    </xf>
    <xf numFmtId="167" fontId="0" fillId="0" borderId="0" xfId="0" applyNumberFormat="1"/>
    <xf numFmtId="167" fontId="38" fillId="0" borderId="0" xfId="0" applyNumberFormat="1" applyFont="1"/>
    <xf numFmtId="0" fontId="2" fillId="0" borderId="0" xfId="0" applyFont="1" applyAlignment="1">
      <alignment horizontal="left"/>
    </xf>
    <xf numFmtId="1" fontId="8" fillId="2" borderId="0" xfId="0" applyNumberFormat="1" applyFont="1" applyFill="1"/>
    <xf numFmtId="3" fontId="8" fillId="2" borderId="0" xfId="0" applyNumberFormat="1" applyFont="1" applyFill="1"/>
    <xf numFmtId="3" fontId="11" fillId="2" borderId="0" xfId="0" applyNumberFormat="1" applyFont="1" applyFill="1"/>
    <xf numFmtId="174" fontId="11" fillId="2" borderId="0" xfId="0" applyNumberFormat="1" applyFont="1" applyFill="1"/>
    <xf numFmtId="169" fontId="11" fillId="0" borderId="0" xfId="0" applyNumberFormat="1" applyFont="1"/>
    <xf numFmtId="0" fontId="32" fillId="0" borderId="0" xfId="0" applyFont="1" applyAlignment="1">
      <alignment horizontal="center"/>
    </xf>
    <xf numFmtId="167" fontId="45" fillId="0" borderId="0" xfId="2" applyNumberFormat="1" applyFont="1"/>
    <xf numFmtId="0" fontId="8" fillId="0" borderId="3" xfId="0" applyFont="1" applyBorder="1"/>
    <xf numFmtId="0" fontId="11" fillId="0" borderId="3" xfId="0" applyFont="1" applyBorder="1"/>
    <xf numFmtId="167" fontId="11" fillId="0" borderId="3" xfId="2" applyNumberFormat="1" applyFont="1" applyFill="1" applyBorder="1"/>
    <xf numFmtId="167" fontId="11" fillId="0" borderId="3" xfId="0" applyNumberFormat="1" applyFont="1" applyBorder="1"/>
    <xf numFmtId="167" fontId="8" fillId="0" borderId="3" xfId="2" applyNumberFormat="1" applyFont="1" applyFill="1" applyBorder="1" applyAlignment="1">
      <alignment horizontal="left" vertical="top"/>
    </xf>
    <xf numFmtId="167" fontId="8" fillId="0" borderId="3" xfId="2" applyNumberFormat="1" applyFont="1" applyFill="1" applyBorder="1"/>
    <xf numFmtId="167" fontId="11" fillId="0" borderId="3" xfId="2" applyNumberFormat="1" applyFont="1" applyFill="1" applyBorder="1" applyAlignment="1">
      <alignment horizontal="left" vertical="top"/>
    </xf>
    <xf numFmtId="0" fontId="8" fillId="0" borderId="12" xfId="0" applyFont="1" applyBorder="1"/>
    <xf numFmtId="0" fontId="8" fillId="0" borderId="13" xfId="0" applyFont="1" applyBorder="1"/>
    <xf numFmtId="0" fontId="8" fillId="0" borderId="15" xfId="0" applyFont="1" applyBorder="1"/>
    <xf numFmtId="0" fontId="8" fillId="0" borderId="16" xfId="0" applyFont="1" applyBorder="1"/>
    <xf numFmtId="0" fontId="11" fillId="0" borderId="16" xfId="0" applyFont="1" applyBorder="1"/>
    <xf numFmtId="167" fontId="11" fillId="0" borderId="16" xfId="0" applyNumberFormat="1" applyFont="1" applyBorder="1"/>
    <xf numFmtId="167" fontId="8" fillId="0" borderId="16" xfId="2" applyNumberFormat="1" applyFont="1" applyFill="1" applyBorder="1"/>
    <xf numFmtId="167" fontId="11" fillId="0" borderId="16" xfId="2" applyNumberFormat="1" applyFont="1" applyFill="1" applyBorder="1"/>
    <xf numFmtId="0" fontId="8" fillId="0" borderId="18" xfId="0" applyFont="1" applyBorder="1"/>
    <xf numFmtId="0" fontId="8" fillId="0" borderId="19" xfId="0" applyFont="1" applyBorder="1"/>
    <xf numFmtId="167" fontId="2" fillId="0" borderId="0" xfId="2" applyNumberFormat="1" applyFont="1" applyAlignment="1">
      <alignment horizontal="left" vertical="top"/>
    </xf>
    <xf numFmtId="0" fontId="11" fillId="0" borderId="13" xfId="0" applyFont="1" applyBorder="1"/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1" fillId="0" borderId="15" xfId="0" applyFont="1" applyBorder="1"/>
    <xf numFmtId="0" fontId="8" fillId="0" borderId="15" xfId="0" applyFont="1" applyBorder="1" applyAlignment="1">
      <alignment horizontal="left" indent="1"/>
    </xf>
    <xf numFmtId="0" fontId="11" fillId="0" borderId="17" xfId="0" applyFont="1" applyBorder="1"/>
    <xf numFmtId="44" fontId="8" fillId="0" borderId="0" xfId="0" applyNumberFormat="1" applyFont="1"/>
    <xf numFmtId="167" fontId="8" fillId="0" borderId="3" xfId="2" applyNumberFormat="1" applyFont="1" applyBorder="1" applyAlignment="1">
      <alignment horizontal="left" vertical="top"/>
    </xf>
    <xf numFmtId="167" fontId="11" fillId="0" borderId="3" xfId="2" applyNumberFormat="1" applyFont="1" applyBorder="1"/>
    <xf numFmtId="167" fontId="6" fillId="0" borderId="3" xfId="7" applyNumberFormat="1" applyFont="1" applyFill="1" applyBorder="1" applyAlignment="1">
      <alignment horizontal="center" wrapText="1"/>
    </xf>
    <xf numFmtId="167" fontId="6" fillId="0" borderId="16" xfId="7" applyNumberFormat="1" applyFont="1" applyFill="1" applyBorder="1" applyAlignment="1">
      <alignment horizontal="center" wrapText="1"/>
    </xf>
    <xf numFmtId="167" fontId="14" fillId="0" borderId="18" xfId="2" applyNumberFormat="1" applyFont="1" applyFill="1" applyBorder="1"/>
    <xf numFmtId="166" fontId="8" fillId="0" borderId="0" xfId="0" applyNumberFormat="1" applyFont="1"/>
    <xf numFmtId="169" fontId="8" fillId="0" borderId="0" xfId="0" applyNumberFormat="1" applyFont="1"/>
    <xf numFmtId="169" fontId="8" fillId="0" borderId="0" xfId="0" applyNumberFormat="1" applyFont="1" applyAlignment="1">
      <alignment wrapText="1"/>
    </xf>
    <xf numFmtId="169" fontId="8" fillId="2" borderId="0" xfId="0" applyNumberFormat="1" applyFont="1" applyFill="1"/>
    <xf numFmtId="169" fontId="8" fillId="3" borderId="0" xfId="0" applyNumberFormat="1" applyFont="1" applyFill="1"/>
    <xf numFmtId="169" fontId="8" fillId="5" borderId="0" xfId="0" applyNumberFormat="1" applyFont="1" applyFill="1"/>
    <xf numFmtId="169" fontId="10" fillId="0" borderId="0" xfId="0" applyNumberFormat="1" applyFont="1"/>
    <xf numFmtId="169" fontId="8" fillId="4" borderId="0" xfId="0" applyNumberFormat="1" applyFont="1" applyFill="1"/>
    <xf numFmtId="169" fontId="25" fillId="3" borderId="0" xfId="0" applyNumberFormat="1" applyFont="1" applyFill="1"/>
    <xf numFmtId="169" fontId="26" fillId="3" borderId="0" xfId="0" applyNumberFormat="1" applyFont="1" applyFill="1"/>
    <xf numFmtId="169" fontId="11" fillId="0" borderId="0" xfId="2" applyNumberFormat="1" applyFont="1" applyFill="1"/>
    <xf numFmtId="169" fontId="13" fillId="0" borderId="0" xfId="0" applyNumberFormat="1" applyFont="1" applyAlignment="1">
      <alignment horizontal="left" indent="1"/>
    </xf>
    <xf numFmtId="169" fontId="13" fillId="0" borderId="0" xfId="2" applyNumberFormat="1" applyFont="1" applyFill="1" applyAlignment="1">
      <alignment horizontal="left" indent="1"/>
    </xf>
    <xf numFmtId="169" fontId="13" fillId="0" borderId="0" xfId="2" applyNumberFormat="1" applyFont="1" applyFill="1"/>
    <xf numFmtId="169" fontId="13" fillId="0" borderId="1" xfId="0" applyNumberFormat="1" applyFont="1" applyBorder="1" applyAlignment="1">
      <alignment horizontal="left" indent="1"/>
    </xf>
    <xf numFmtId="169" fontId="13" fillId="0" borderId="0" xfId="2" applyNumberFormat="1" applyFont="1" applyFill="1" applyBorder="1" applyAlignment="1">
      <alignment horizontal="left" indent="1"/>
    </xf>
    <xf numFmtId="169" fontId="13" fillId="0" borderId="0" xfId="0" applyNumberFormat="1" applyFont="1" applyAlignment="1">
      <alignment horizontal="left"/>
    </xf>
    <xf numFmtId="169" fontId="20" fillId="0" borderId="0" xfId="0" applyNumberFormat="1" applyFont="1" applyAlignment="1">
      <alignment horizontal="left" indent="1"/>
    </xf>
    <xf numFmtId="169" fontId="20" fillId="0" borderId="0" xfId="2" applyNumberFormat="1" applyFont="1" applyFill="1" applyBorder="1" applyAlignment="1">
      <alignment horizontal="left" indent="1"/>
    </xf>
    <xf numFmtId="169" fontId="20" fillId="0" borderId="0" xfId="0" applyNumberFormat="1" applyFont="1"/>
    <xf numFmtId="169" fontId="44" fillId="0" borderId="0" xfId="0" applyNumberFormat="1" applyFont="1"/>
    <xf numFmtId="169" fontId="14" fillId="0" borderId="0" xfId="0" applyNumberFormat="1" applyFont="1" applyAlignment="1">
      <alignment horizontal="left"/>
    </xf>
    <xf numFmtId="169" fontId="14" fillId="0" borderId="0" xfId="2" applyNumberFormat="1" applyFont="1" applyFill="1" applyBorder="1" applyAlignment="1">
      <alignment horizontal="left" indent="1"/>
    </xf>
    <xf numFmtId="169" fontId="14" fillId="0" borderId="0" xfId="0" applyNumberFormat="1" applyFont="1"/>
    <xf numFmtId="169" fontId="14" fillId="0" borderId="0" xfId="2" applyNumberFormat="1" applyFont="1" applyFill="1" applyAlignment="1">
      <alignment horizontal="left"/>
    </xf>
    <xf numFmtId="169" fontId="20" fillId="0" borderId="0" xfId="2" applyNumberFormat="1" applyFont="1"/>
    <xf numFmtId="169" fontId="20" fillId="0" borderId="0" xfId="2" applyNumberFormat="1" applyFont="1" applyFill="1" applyAlignment="1">
      <alignment horizontal="left" indent="1"/>
    </xf>
    <xf numFmtId="169" fontId="11" fillId="0" borderId="0" xfId="0" applyNumberFormat="1" applyFont="1" applyAlignment="1">
      <alignment horizontal="left"/>
    </xf>
    <xf numFmtId="169" fontId="14" fillId="0" borderId="0" xfId="2" applyNumberFormat="1" applyFont="1" applyFill="1" applyAlignment="1">
      <alignment horizontal="left" indent="1"/>
    </xf>
    <xf numFmtId="169" fontId="22" fillId="6" borderId="0" xfId="0" applyNumberFormat="1" applyFont="1" applyFill="1" applyAlignment="1">
      <alignment horizontal="left"/>
    </xf>
    <xf numFmtId="169" fontId="27" fillId="6" borderId="0" xfId="0" applyNumberFormat="1" applyFont="1" applyFill="1"/>
    <xf numFmtId="169" fontId="11" fillId="0" borderId="0" xfId="2" applyNumberFormat="1" applyFont="1" applyAlignment="1">
      <alignment horizontal="left"/>
    </xf>
    <xf numFmtId="169" fontId="8" fillId="0" borderId="0" xfId="0" applyNumberFormat="1" applyFont="1" applyAlignment="1">
      <alignment horizontal="left" indent="1"/>
    </xf>
    <xf numFmtId="169" fontId="8" fillId="0" borderId="0" xfId="3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169" fontId="13" fillId="0" borderId="0" xfId="0" applyNumberFormat="1" applyFont="1" applyAlignment="1">
      <alignment horizontal="center"/>
    </xf>
    <xf numFmtId="169" fontId="8" fillId="0" borderId="0" xfId="2" applyNumberFormat="1" applyFont="1"/>
    <xf numFmtId="9" fontId="11" fillId="0" borderId="0" xfId="3" applyFont="1" applyAlignment="1">
      <alignment horizontal="center"/>
    </xf>
    <xf numFmtId="0" fontId="13" fillId="0" borderId="0" xfId="0" applyFont="1" applyAlignment="1">
      <alignment horizontal="center"/>
    </xf>
    <xf numFmtId="10" fontId="11" fillId="0" borderId="0" xfId="3" applyNumberFormat="1" applyFont="1" applyAlignment="1">
      <alignment horizontal="center"/>
    </xf>
    <xf numFmtId="0" fontId="41" fillId="0" borderId="0" xfId="4" applyFont="1"/>
    <xf numFmtId="167" fontId="14" fillId="0" borderId="0" xfId="2" applyNumberFormat="1" applyFont="1" applyFill="1" applyBorder="1"/>
    <xf numFmtId="169" fontId="46" fillId="0" borderId="0" xfId="0" applyNumberFormat="1" applyFont="1"/>
    <xf numFmtId="167" fontId="47" fillId="0" borderId="0" xfId="2" applyNumberFormat="1" applyFont="1" applyFill="1"/>
    <xf numFmtId="169" fontId="13" fillId="0" borderId="0" xfId="2" applyNumberFormat="1" applyFont="1" applyAlignment="1">
      <alignment horizontal="left" indent="1"/>
    </xf>
    <xf numFmtId="167" fontId="29" fillId="0" borderId="0" xfId="0" applyNumberFormat="1" applyFont="1" applyAlignment="1">
      <alignment horizontal="center"/>
    </xf>
    <xf numFmtId="167" fontId="36" fillId="0" borderId="0" xfId="3" applyNumberFormat="1" applyFont="1"/>
    <xf numFmtId="167" fontId="36" fillId="0" borderId="0" xfId="0" applyNumberFormat="1" applyFont="1"/>
    <xf numFmtId="167" fontId="13" fillId="0" borderId="0" xfId="2" applyNumberFormat="1" applyFont="1" applyFill="1" applyAlignment="1">
      <alignment horizontal="center"/>
    </xf>
    <xf numFmtId="167" fontId="2" fillId="22" borderId="0" xfId="2" applyNumberFormat="1" applyFont="1" applyFill="1"/>
    <xf numFmtId="0" fontId="11" fillId="22" borderId="0" xfId="0" applyFont="1" applyFill="1"/>
    <xf numFmtId="167" fontId="11" fillId="22" borderId="0" xfId="2" applyNumberFormat="1" applyFont="1" applyFill="1"/>
    <xf numFmtId="0" fontId="2" fillId="22" borderId="0" xfId="0" applyFont="1" applyFill="1"/>
    <xf numFmtId="169" fontId="2" fillId="22" borderId="0" xfId="0" applyNumberFormat="1" applyFont="1" applyFill="1"/>
    <xf numFmtId="167" fontId="48" fillId="22" borderId="0" xfId="3" applyNumberFormat="1" applyFont="1" applyFill="1"/>
    <xf numFmtId="0" fontId="8" fillId="22" borderId="0" xfId="0" applyFont="1" applyFill="1"/>
    <xf numFmtId="0" fontId="46" fillId="3" borderId="0" xfId="0" applyFont="1" applyFill="1"/>
    <xf numFmtId="167" fontId="46" fillId="3" borderId="0" xfId="2" applyNumberFormat="1" applyFont="1" applyFill="1"/>
    <xf numFmtId="0" fontId="49" fillId="3" borderId="0" xfId="0" applyFont="1" applyFill="1"/>
    <xf numFmtId="167" fontId="24" fillId="21" borderId="0" xfId="2" applyNumberFormat="1" applyFont="1" applyFill="1"/>
    <xf numFmtId="0" fontId="8" fillId="0" borderId="0" xfId="0" applyFont="1" applyAlignment="1">
      <alignment horizontal="center"/>
    </xf>
    <xf numFmtId="169" fontId="11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9">
    <cellStyle name="Comma" xfId="1" builtinId="3"/>
    <cellStyle name="Comma 2" xfId="5" xr:uid="{EB8DCB37-E030-44AE-B650-CE185D5F554D}"/>
    <cellStyle name="Comma 2 2" xfId="8" xr:uid="{E04E08E9-3FDE-48C2-9101-FDF75E7DF583}"/>
    <cellStyle name="Currency" xfId="2" builtinId="4"/>
    <cellStyle name="Currency 2" xfId="6" xr:uid="{E85068AB-DCCF-49FC-A709-272E05427761}"/>
    <cellStyle name="Currency 3" xfId="7" xr:uid="{533432B7-4C2B-418B-93F3-0964743DD867}"/>
    <cellStyle name="Normal" xfId="0" builtinId="0"/>
    <cellStyle name="Normal 2" xfId="4" xr:uid="{525764F4-1547-4A57-B8AB-F4B91BAC055C}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D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09EB-C2B6-410E-9AAE-7BAE451D9705}">
  <dimension ref="A1:CZ50"/>
  <sheetViews>
    <sheetView zoomScale="95" zoomScaleNormal="110" workbookViewId="0">
      <selection activeCell="D21" sqref="D21"/>
    </sheetView>
  </sheetViews>
  <sheetFormatPr defaultColWidth="9" defaultRowHeight="12" x14ac:dyDescent="0.2"/>
  <cols>
    <col min="1" max="1" width="19.5703125" style="1" bestFit="1" customWidth="1"/>
    <col min="2" max="2" width="8.140625" style="1" bestFit="1" customWidth="1"/>
    <col min="3" max="3" width="10.28515625" style="1" bestFit="1" customWidth="1"/>
    <col min="4" max="5" width="11" style="1" bestFit="1" customWidth="1"/>
    <col min="6" max="9" width="10.28515625" style="1" bestFit="1" customWidth="1"/>
    <col min="10" max="20" width="8.140625" style="1" bestFit="1" customWidth="1"/>
    <col min="21" max="21" width="7.28515625" style="1" bestFit="1" customWidth="1"/>
    <col min="22" max="43" width="7.7109375" style="1" bestFit="1" customWidth="1"/>
    <col min="44" max="104" width="9" style="1" bestFit="1" customWidth="1"/>
    <col min="105" max="16384" width="9" style="1"/>
  </cols>
  <sheetData>
    <row r="1" spans="1:104" x14ac:dyDescent="0.2">
      <c r="AB1" s="116"/>
      <c r="AQ1" s="116"/>
      <c r="AU1" s="116"/>
      <c r="AY1" s="116"/>
      <c r="BC1" s="116"/>
      <c r="BG1" s="116"/>
    </row>
    <row r="3" spans="1:104" x14ac:dyDescent="0.2">
      <c r="AB3" s="134"/>
    </row>
    <row r="4" spans="1:104" s="9" customFormat="1" x14ac:dyDescent="0.2"/>
    <row r="5" spans="1:104" s="9" customFormat="1" x14ac:dyDescent="0.2">
      <c r="J5" s="9" t="s">
        <v>4</v>
      </c>
      <c r="K5" s="9" t="s">
        <v>4</v>
      </c>
      <c r="L5" s="9" t="s">
        <v>4</v>
      </c>
      <c r="M5" s="9" t="s">
        <v>4</v>
      </c>
      <c r="N5" s="9" t="s">
        <v>4</v>
      </c>
      <c r="O5" s="9" t="s">
        <v>4</v>
      </c>
      <c r="P5" s="9" t="s">
        <v>4</v>
      </c>
      <c r="Q5" s="9" t="s">
        <v>4</v>
      </c>
      <c r="R5" s="9" t="s">
        <v>4</v>
      </c>
      <c r="S5" s="9" t="s">
        <v>4</v>
      </c>
      <c r="T5" s="9" t="s">
        <v>4</v>
      </c>
      <c r="U5" s="9" t="s">
        <v>5</v>
      </c>
      <c r="V5" s="9" t="str">
        <f t="shared" ref="V5:AF5" si="0">U5</f>
        <v>Year 1</v>
      </c>
      <c r="W5" s="9" t="str">
        <f t="shared" si="0"/>
        <v>Year 1</v>
      </c>
      <c r="X5" s="9" t="str">
        <f t="shared" si="0"/>
        <v>Year 1</v>
      </c>
      <c r="Y5" s="9" t="str">
        <f t="shared" si="0"/>
        <v>Year 1</v>
      </c>
      <c r="Z5" s="9" t="str">
        <f t="shared" si="0"/>
        <v>Year 1</v>
      </c>
      <c r="AA5" s="9" t="str">
        <f t="shared" si="0"/>
        <v>Year 1</v>
      </c>
      <c r="AB5" s="9" t="str">
        <f t="shared" si="0"/>
        <v>Year 1</v>
      </c>
      <c r="AC5" s="9" t="str">
        <f t="shared" si="0"/>
        <v>Year 1</v>
      </c>
      <c r="AD5" s="9" t="str">
        <f t="shared" si="0"/>
        <v>Year 1</v>
      </c>
      <c r="AE5" s="9" t="str">
        <f t="shared" si="0"/>
        <v>Year 1</v>
      </c>
      <c r="AF5" s="9" t="str">
        <f t="shared" si="0"/>
        <v>Year 1</v>
      </c>
      <c r="AG5" s="9" t="s">
        <v>6</v>
      </c>
      <c r="AH5" s="9" t="str">
        <f t="shared" ref="AH5:AR5" si="1">AG5</f>
        <v>Year 2</v>
      </c>
      <c r="AI5" s="9" t="str">
        <f t="shared" si="1"/>
        <v>Year 2</v>
      </c>
      <c r="AJ5" s="9" t="str">
        <f t="shared" si="1"/>
        <v>Year 2</v>
      </c>
      <c r="AK5" s="9" t="str">
        <f t="shared" si="1"/>
        <v>Year 2</v>
      </c>
      <c r="AL5" s="9" t="str">
        <f t="shared" si="1"/>
        <v>Year 2</v>
      </c>
      <c r="AM5" s="9" t="str">
        <f t="shared" si="1"/>
        <v>Year 2</v>
      </c>
      <c r="AN5" s="9" t="str">
        <f t="shared" si="1"/>
        <v>Year 2</v>
      </c>
      <c r="AO5" s="9" t="str">
        <f t="shared" si="1"/>
        <v>Year 2</v>
      </c>
      <c r="AP5" s="9" t="str">
        <f t="shared" si="1"/>
        <v>Year 2</v>
      </c>
      <c r="AQ5" s="9" t="str">
        <f t="shared" si="1"/>
        <v>Year 2</v>
      </c>
      <c r="AR5" s="9" t="str">
        <f t="shared" si="1"/>
        <v>Year 2</v>
      </c>
      <c r="AS5" s="9" t="s">
        <v>7</v>
      </c>
      <c r="AT5" s="9" t="str">
        <f t="shared" ref="AT5:BD5" si="2">AS5</f>
        <v>Year 3</v>
      </c>
      <c r="AU5" s="9" t="str">
        <f t="shared" si="2"/>
        <v>Year 3</v>
      </c>
      <c r="AV5" s="9" t="str">
        <f t="shared" si="2"/>
        <v>Year 3</v>
      </c>
      <c r="AW5" s="9" t="str">
        <f t="shared" si="2"/>
        <v>Year 3</v>
      </c>
      <c r="AX5" s="9" t="str">
        <f t="shared" si="2"/>
        <v>Year 3</v>
      </c>
      <c r="AY5" s="9" t="str">
        <f t="shared" si="2"/>
        <v>Year 3</v>
      </c>
      <c r="AZ5" s="9" t="str">
        <f t="shared" si="2"/>
        <v>Year 3</v>
      </c>
      <c r="BA5" s="9" t="str">
        <f t="shared" si="2"/>
        <v>Year 3</v>
      </c>
      <c r="BB5" s="9" t="str">
        <f t="shared" si="2"/>
        <v>Year 3</v>
      </c>
      <c r="BC5" s="9" t="str">
        <f t="shared" si="2"/>
        <v>Year 3</v>
      </c>
      <c r="BD5" s="9" t="str">
        <f t="shared" si="2"/>
        <v>Year 3</v>
      </c>
      <c r="BE5" s="9" t="s">
        <v>168</v>
      </c>
      <c r="BF5" s="9" t="s">
        <v>168</v>
      </c>
      <c r="BG5" s="9" t="s">
        <v>168</v>
      </c>
      <c r="BH5" s="9" t="s">
        <v>168</v>
      </c>
      <c r="BI5" s="9" t="s">
        <v>168</v>
      </c>
      <c r="BJ5" s="9" t="s">
        <v>168</v>
      </c>
      <c r="BK5" s="9" t="s">
        <v>168</v>
      </c>
      <c r="BL5" s="9" t="s">
        <v>168</v>
      </c>
      <c r="BM5" s="9" t="s">
        <v>168</v>
      </c>
      <c r="BN5" s="9" t="s">
        <v>168</v>
      </c>
      <c r="BO5" s="9" t="s">
        <v>168</v>
      </c>
      <c r="BP5" s="9" t="s">
        <v>168</v>
      </c>
      <c r="BQ5" s="9" t="s">
        <v>263</v>
      </c>
      <c r="BR5" s="9" t="s">
        <v>263</v>
      </c>
      <c r="BS5" s="9" t="s">
        <v>263</v>
      </c>
      <c r="BT5" s="9" t="s">
        <v>263</v>
      </c>
      <c r="BU5" s="9" t="s">
        <v>263</v>
      </c>
      <c r="BV5" s="9" t="s">
        <v>263</v>
      </c>
      <c r="BW5" s="9" t="s">
        <v>263</v>
      </c>
      <c r="BX5" s="9" t="s">
        <v>263</v>
      </c>
      <c r="BY5" s="9" t="s">
        <v>263</v>
      </c>
      <c r="BZ5" s="9" t="s">
        <v>263</v>
      </c>
      <c r="CA5" s="9" t="s">
        <v>263</v>
      </c>
      <c r="CB5" s="9" t="s">
        <v>263</v>
      </c>
      <c r="CC5" s="9" t="s">
        <v>263</v>
      </c>
      <c r="CD5" s="9" t="s">
        <v>263</v>
      </c>
      <c r="CE5" s="9" t="s">
        <v>263</v>
      </c>
      <c r="CF5" s="9" t="s">
        <v>263</v>
      </c>
      <c r="CG5" s="9" t="s">
        <v>263</v>
      </c>
      <c r="CH5" s="9" t="s">
        <v>263</v>
      </c>
      <c r="CI5" s="9" t="s">
        <v>263</v>
      </c>
      <c r="CJ5" s="9" t="s">
        <v>263</v>
      </c>
      <c r="CK5" s="9" t="s">
        <v>263</v>
      </c>
      <c r="CL5" s="9" t="s">
        <v>263</v>
      </c>
      <c r="CM5" s="9" t="s">
        <v>263</v>
      </c>
      <c r="CN5" s="9" t="s">
        <v>263</v>
      </c>
      <c r="CO5" s="9" t="s">
        <v>263</v>
      </c>
      <c r="CP5" s="9" t="s">
        <v>263</v>
      </c>
      <c r="CQ5" s="9" t="s">
        <v>263</v>
      </c>
      <c r="CR5" s="9" t="s">
        <v>263</v>
      </c>
      <c r="CS5" s="9" t="s">
        <v>263</v>
      </c>
      <c r="CT5" s="9" t="s">
        <v>263</v>
      </c>
      <c r="CU5" s="9" t="s">
        <v>263</v>
      </c>
      <c r="CV5" s="9" t="s">
        <v>263</v>
      </c>
      <c r="CW5" s="9" t="s">
        <v>263</v>
      </c>
      <c r="CX5" s="9" t="s">
        <v>263</v>
      </c>
      <c r="CY5" s="9" t="s">
        <v>263</v>
      </c>
      <c r="CZ5" s="9" t="s">
        <v>263</v>
      </c>
    </row>
    <row r="6" spans="1:104" s="9" customFormat="1" x14ac:dyDescent="0.2">
      <c r="A6" s="9" t="s">
        <v>40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</v>
      </c>
      <c r="O6" s="9" t="s">
        <v>13</v>
      </c>
      <c r="P6" s="9" t="s">
        <v>14</v>
      </c>
      <c r="Q6" s="9" t="s">
        <v>3</v>
      </c>
      <c r="R6" s="9" t="s">
        <v>2</v>
      </c>
      <c r="S6" s="9" t="s">
        <v>15</v>
      </c>
      <c r="T6" s="9" t="s">
        <v>0</v>
      </c>
      <c r="U6" s="9" t="s">
        <v>16</v>
      </c>
      <c r="V6" s="9" t="s">
        <v>17</v>
      </c>
      <c r="W6" s="9" t="s">
        <v>18</v>
      </c>
      <c r="X6" s="9" t="s">
        <v>19</v>
      </c>
      <c r="Y6" s="9" t="s">
        <v>20</v>
      </c>
      <c r="Z6" s="9" t="s">
        <v>21</v>
      </c>
      <c r="AA6" s="9" t="s">
        <v>22</v>
      </c>
      <c r="AB6" s="9" t="s">
        <v>23</v>
      </c>
      <c r="AC6" s="9" t="s">
        <v>24</v>
      </c>
      <c r="AD6" s="9" t="s">
        <v>25</v>
      </c>
      <c r="AE6" s="9" t="s">
        <v>26</v>
      </c>
      <c r="AF6" s="9" t="s">
        <v>27</v>
      </c>
      <c r="AG6" s="9" t="s">
        <v>28</v>
      </c>
      <c r="AH6" s="9" t="s">
        <v>29</v>
      </c>
      <c r="AI6" s="9" t="s">
        <v>30</v>
      </c>
      <c r="AJ6" s="9" t="s">
        <v>31</v>
      </c>
      <c r="AK6" s="9" t="s">
        <v>32</v>
      </c>
      <c r="AL6" s="9" t="s">
        <v>33</v>
      </c>
      <c r="AM6" s="9" t="s">
        <v>34</v>
      </c>
      <c r="AN6" s="9" t="s">
        <v>35</v>
      </c>
      <c r="AO6" s="9" t="s">
        <v>36</v>
      </c>
      <c r="AP6" s="9" t="s">
        <v>37</v>
      </c>
      <c r="AQ6" s="9" t="s">
        <v>38</v>
      </c>
      <c r="AR6" s="9" t="s">
        <v>39</v>
      </c>
      <c r="AS6" s="9" t="s">
        <v>49</v>
      </c>
      <c r="AT6" s="9" t="s">
        <v>50</v>
      </c>
      <c r="AU6" s="9" t="s">
        <v>51</v>
      </c>
      <c r="AV6" s="9" t="s">
        <v>52</v>
      </c>
      <c r="AW6" s="9" t="s">
        <v>53</v>
      </c>
      <c r="AX6" s="9" t="s">
        <v>54</v>
      </c>
      <c r="AY6" s="9" t="s">
        <v>55</v>
      </c>
      <c r="AZ6" s="9" t="s">
        <v>56</v>
      </c>
      <c r="BA6" s="9" t="s">
        <v>57</v>
      </c>
      <c r="BB6" s="9" t="s">
        <v>58</v>
      </c>
      <c r="BC6" s="9" t="s">
        <v>59</v>
      </c>
      <c r="BD6" s="9" t="s">
        <v>60</v>
      </c>
      <c r="BE6" s="9" t="s">
        <v>61</v>
      </c>
      <c r="BF6" s="9" t="s">
        <v>62</v>
      </c>
      <c r="BG6" s="9" t="s">
        <v>63</v>
      </c>
      <c r="BH6" s="9" t="s">
        <v>64</v>
      </c>
      <c r="BI6" s="9" t="s">
        <v>65</v>
      </c>
      <c r="BJ6" s="9" t="s">
        <v>66</v>
      </c>
      <c r="BK6" s="9" t="s">
        <v>149</v>
      </c>
      <c r="BL6" s="9" t="s">
        <v>181</v>
      </c>
      <c r="BM6" s="9" t="s">
        <v>245</v>
      </c>
      <c r="BN6" s="9" t="s">
        <v>246</v>
      </c>
      <c r="BO6" s="9" t="s">
        <v>247</v>
      </c>
      <c r="BP6" s="9" t="s">
        <v>248</v>
      </c>
      <c r="BQ6" s="9" t="s">
        <v>249</v>
      </c>
      <c r="BR6" s="9" t="s">
        <v>252</v>
      </c>
      <c r="BS6" s="9" t="s">
        <v>253</v>
      </c>
      <c r="BT6" s="9" t="s">
        <v>254</v>
      </c>
      <c r="BU6" s="9" t="s">
        <v>255</v>
      </c>
      <c r="BV6" s="9" t="s">
        <v>256</v>
      </c>
      <c r="BW6" s="9" t="s">
        <v>257</v>
      </c>
      <c r="BX6" s="9" t="s">
        <v>258</v>
      </c>
      <c r="BY6" s="9" t="s">
        <v>259</v>
      </c>
      <c r="BZ6" s="9" t="s">
        <v>260</v>
      </c>
      <c r="CA6" s="9" t="s">
        <v>261</v>
      </c>
      <c r="CB6" s="9" t="s">
        <v>262</v>
      </c>
      <c r="CC6" s="9" t="s">
        <v>276</v>
      </c>
      <c r="CD6" s="9" t="s">
        <v>277</v>
      </c>
      <c r="CE6" s="9" t="s">
        <v>278</v>
      </c>
      <c r="CF6" s="9" t="s">
        <v>279</v>
      </c>
      <c r="CG6" s="9" t="s">
        <v>280</v>
      </c>
      <c r="CH6" s="9" t="s">
        <v>281</v>
      </c>
      <c r="CI6" s="9" t="s">
        <v>282</v>
      </c>
      <c r="CJ6" s="9" t="s">
        <v>283</v>
      </c>
      <c r="CK6" s="9" t="s">
        <v>284</v>
      </c>
      <c r="CL6" s="9" t="s">
        <v>285</v>
      </c>
      <c r="CM6" s="9" t="s">
        <v>286</v>
      </c>
      <c r="CN6" s="9" t="s">
        <v>287</v>
      </c>
      <c r="CO6" s="9" t="s">
        <v>293</v>
      </c>
      <c r="CP6" s="9" t="s">
        <v>294</v>
      </c>
      <c r="CQ6" s="9" t="s">
        <v>295</v>
      </c>
      <c r="CR6" s="9" t="s">
        <v>296</v>
      </c>
      <c r="CS6" s="9" t="s">
        <v>297</v>
      </c>
      <c r="CT6" s="9" t="s">
        <v>298</v>
      </c>
      <c r="CU6" s="9" t="s">
        <v>299</v>
      </c>
      <c r="CV6" s="9" t="s">
        <v>300</v>
      </c>
      <c r="CW6" s="9" t="s">
        <v>301</v>
      </c>
      <c r="CX6" s="9" t="s">
        <v>302</v>
      </c>
      <c r="CY6" s="9" t="s">
        <v>303</v>
      </c>
      <c r="CZ6" s="9" t="s">
        <v>304</v>
      </c>
    </row>
    <row r="7" spans="1:104" x14ac:dyDescent="0.2">
      <c r="B7" s="9" t="s">
        <v>4</v>
      </c>
      <c r="C7" s="9" t="s">
        <v>91</v>
      </c>
      <c r="D7" s="9" t="s">
        <v>92</v>
      </c>
      <c r="E7" s="9" t="s">
        <v>93</v>
      </c>
      <c r="F7" s="9" t="s">
        <v>250</v>
      </c>
      <c r="G7" s="9" t="s">
        <v>251</v>
      </c>
      <c r="H7" s="9" t="s">
        <v>289</v>
      </c>
      <c r="I7" s="9" t="s">
        <v>292</v>
      </c>
    </row>
    <row r="8" spans="1:104" s="9" customFormat="1" x14ac:dyDescent="0.2">
      <c r="A8" s="9" t="s">
        <v>208</v>
      </c>
      <c r="AC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</row>
    <row r="9" spans="1:104" x14ac:dyDescent="0.2">
      <c r="A9" s="12" t="s">
        <v>209</v>
      </c>
      <c r="B9" s="12"/>
      <c r="C9" s="117">
        <f>SUM(V9:AF9)</f>
        <v>3918750</v>
      </c>
      <c r="D9" s="117">
        <f>SUM(AG9:AR9)</f>
        <v>6080000</v>
      </c>
      <c r="E9" s="117">
        <f>SUM(AS9:BD9)</f>
        <v>22800000</v>
      </c>
      <c r="F9" s="117">
        <f>SUM(BE9:BP9)</f>
        <v>22800000</v>
      </c>
      <c r="G9" s="117">
        <f>SUM(BQ9:CB9)</f>
        <v>22800000</v>
      </c>
      <c r="H9" s="117">
        <f>SUM(CC9:CN9)</f>
        <v>22800000</v>
      </c>
      <c r="I9" s="117">
        <f>SUM(CO9:CZ9)</f>
        <v>22800000</v>
      </c>
      <c r="U9" s="153"/>
      <c r="V9" s="142">
        <f>C26</f>
        <v>356250</v>
      </c>
      <c r="W9" s="142">
        <f>C26</f>
        <v>356250</v>
      </c>
      <c r="X9" s="142">
        <f>C26</f>
        <v>356250</v>
      </c>
      <c r="Y9" s="142">
        <f>C26</f>
        <v>356250</v>
      </c>
      <c r="Z9" s="142">
        <f>C26</f>
        <v>356250</v>
      </c>
      <c r="AA9" s="142">
        <f>C26</f>
        <v>356250</v>
      </c>
      <c r="AB9" s="141">
        <f>C26</f>
        <v>356250</v>
      </c>
      <c r="AC9" s="142">
        <f>C26</f>
        <v>356250</v>
      </c>
      <c r="AD9" s="142">
        <f>C26</f>
        <v>356250</v>
      </c>
      <c r="AE9" s="142">
        <f>C26</f>
        <v>356250</v>
      </c>
      <c r="AF9" s="142">
        <f>C26</f>
        <v>356250</v>
      </c>
      <c r="AG9" s="142">
        <f>D26</f>
        <v>380000</v>
      </c>
      <c r="AH9" s="142">
        <f>D26</f>
        <v>380000</v>
      </c>
      <c r="AI9" s="141">
        <f>D26</f>
        <v>380000</v>
      </c>
      <c r="AJ9" s="141">
        <f>D26</f>
        <v>380000</v>
      </c>
      <c r="AK9" s="142">
        <f>D26</f>
        <v>380000</v>
      </c>
      <c r="AL9" s="141">
        <f>D26</f>
        <v>380000</v>
      </c>
      <c r="AM9" s="141">
        <f>D26</f>
        <v>380000</v>
      </c>
      <c r="AN9" s="141">
        <f>D26</f>
        <v>380000</v>
      </c>
      <c r="AO9" s="142">
        <f>D26</f>
        <v>380000</v>
      </c>
      <c r="AP9" s="142">
        <f>D26</f>
        <v>380000</v>
      </c>
      <c r="AQ9" s="142">
        <f>D26</f>
        <v>380000</v>
      </c>
      <c r="AR9" s="142">
        <f>E26*5</f>
        <v>1900000</v>
      </c>
      <c r="AS9" s="142">
        <f>AR9</f>
        <v>1900000</v>
      </c>
      <c r="AT9" s="142">
        <f t="shared" ref="AT9:BC9" si="3">AS9</f>
        <v>1900000</v>
      </c>
      <c r="AU9" s="142">
        <f t="shared" si="3"/>
        <v>1900000</v>
      </c>
      <c r="AV9" s="142">
        <f t="shared" si="3"/>
        <v>1900000</v>
      </c>
      <c r="AW9" s="142">
        <f t="shared" si="3"/>
        <v>1900000</v>
      </c>
      <c r="AX9" s="142">
        <f t="shared" si="3"/>
        <v>1900000</v>
      </c>
      <c r="AY9" s="142">
        <f t="shared" si="3"/>
        <v>1900000</v>
      </c>
      <c r="AZ9" s="142">
        <f t="shared" si="3"/>
        <v>1900000</v>
      </c>
      <c r="BA9" s="142">
        <f t="shared" si="3"/>
        <v>1900000</v>
      </c>
      <c r="BB9" s="142">
        <f t="shared" si="3"/>
        <v>1900000</v>
      </c>
      <c r="BC9" s="142">
        <f t="shared" si="3"/>
        <v>1900000</v>
      </c>
      <c r="BD9" s="141">
        <f>F26*5</f>
        <v>1900000</v>
      </c>
      <c r="BE9" s="142">
        <f>BD9</f>
        <v>1900000</v>
      </c>
      <c r="BF9" s="142">
        <f t="shared" ref="BF9:BO9" si="4">BE9</f>
        <v>1900000</v>
      </c>
      <c r="BG9" s="142">
        <f t="shared" si="4"/>
        <v>1900000</v>
      </c>
      <c r="BH9" s="142">
        <f t="shared" si="4"/>
        <v>1900000</v>
      </c>
      <c r="BI9" s="142">
        <f t="shared" si="4"/>
        <v>1900000</v>
      </c>
      <c r="BJ9" s="142">
        <f t="shared" si="4"/>
        <v>1900000</v>
      </c>
      <c r="BK9" s="142">
        <f t="shared" si="4"/>
        <v>1900000</v>
      </c>
      <c r="BL9" s="142">
        <f t="shared" si="4"/>
        <v>1900000</v>
      </c>
      <c r="BM9" s="142">
        <f t="shared" si="4"/>
        <v>1900000</v>
      </c>
      <c r="BN9" s="142">
        <f t="shared" si="4"/>
        <v>1900000</v>
      </c>
      <c r="BO9" s="142">
        <f t="shared" si="4"/>
        <v>1900000</v>
      </c>
      <c r="BP9" s="142">
        <f>G26*5</f>
        <v>1900000</v>
      </c>
      <c r="BQ9" s="142">
        <f>BP9</f>
        <v>1900000</v>
      </c>
      <c r="BR9" s="142">
        <f t="shared" ref="BR9:CA9" si="5">BQ9</f>
        <v>1900000</v>
      </c>
      <c r="BS9" s="142">
        <f t="shared" si="5"/>
        <v>1900000</v>
      </c>
      <c r="BT9" s="142">
        <f t="shared" si="5"/>
        <v>1900000</v>
      </c>
      <c r="BU9" s="142">
        <f t="shared" si="5"/>
        <v>1900000</v>
      </c>
      <c r="BV9" s="142">
        <f t="shared" si="5"/>
        <v>1900000</v>
      </c>
      <c r="BW9" s="142">
        <f t="shared" si="5"/>
        <v>1900000</v>
      </c>
      <c r="BX9" s="142">
        <f t="shared" si="5"/>
        <v>1900000</v>
      </c>
      <c r="BY9" s="142">
        <f t="shared" si="5"/>
        <v>1900000</v>
      </c>
      <c r="BZ9" s="142">
        <f t="shared" si="5"/>
        <v>1900000</v>
      </c>
      <c r="CA9" s="142">
        <f t="shared" si="5"/>
        <v>1900000</v>
      </c>
      <c r="CB9" s="142">
        <f>H26*5</f>
        <v>1900000</v>
      </c>
      <c r="CC9" s="142">
        <f>CB9</f>
        <v>1900000</v>
      </c>
      <c r="CD9" s="142">
        <f t="shared" ref="CD9:CM9" si="6">CC9</f>
        <v>1900000</v>
      </c>
      <c r="CE9" s="142">
        <f t="shared" si="6"/>
        <v>1900000</v>
      </c>
      <c r="CF9" s="142">
        <f t="shared" si="6"/>
        <v>1900000</v>
      </c>
      <c r="CG9" s="142">
        <f t="shared" si="6"/>
        <v>1900000</v>
      </c>
      <c r="CH9" s="142">
        <f t="shared" si="6"/>
        <v>1900000</v>
      </c>
      <c r="CI9" s="142">
        <f t="shared" si="6"/>
        <v>1900000</v>
      </c>
      <c r="CJ9" s="142">
        <f t="shared" si="6"/>
        <v>1900000</v>
      </c>
      <c r="CK9" s="142">
        <f t="shared" si="6"/>
        <v>1900000</v>
      </c>
      <c r="CL9" s="142">
        <f t="shared" si="6"/>
        <v>1900000</v>
      </c>
      <c r="CM9" s="142">
        <f t="shared" si="6"/>
        <v>1900000</v>
      </c>
      <c r="CN9" s="142">
        <f t="shared" ref="CN9" si="7">CM9</f>
        <v>1900000</v>
      </c>
      <c r="CO9" s="142">
        <f>I26*5</f>
        <v>1900000</v>
      </c>
      <c r="CP9" s="142">
        <f>CO9</f>
        <v>1900000</v>
      </c>
      <c r="CQ9" s="142">
        <f t="shared" ref="CQ9:CQ10" si="8">CP9</f>
        <v>1900000</v>
      </c>
      <c r="CR9" s="142">
        <f t="shared" ref="CR9:CR10" si="9">CQ9</f>
        <v>1900000</v>
      </c>
      <c r="CS9" s="142">
        <f t="shared" ref="CS9:CS10" si="10">CR9</f>
        <v>1900000</v>
      </c>
      <c r="CT9" s="142">
        <f t="shared" ref="CT9:CT10" si="11">CS9</f>
        <v>1900000</v>
      </c>
      <c r="CU9" s="142">
        <f t="shared" ref="CU9:CU10" si="12">CT9</f>
        <v>1900000</v>
      </c>
      <c r="CV9" s="142">
        <f t="shared" ref="CV9:CV10" si="13">CU9</f>
        <v>1900000</v>
      </c>
      <c r="CW9" s="142">
        <f t="shared" ref="CW9:CW10" si="14">CV9</f>
        <v>1900000</v>
      </c>
      <c r="CX9" s="142">
        <f t="shared" ref="CX9:CX10" si="15">CW9</f>
        <v>1900000</v>
      </c>
      <c r="CY9" s="142">
        <f t="shared" ref="CY9:CY10" si="16">CX9</f>
        <v>1900000</v>
      </c>
      <c r="CZ9" s="142">
        <f>CY9</f>
        <v>1900000</v>
      </c>
    </row>
    <row r="10" spans="1:104" x14ac:dyDescent="0.2">
      <c r="A10" s="12" t="s">
        <v>212</v>
      </c>
      <c r="B10" s="12"/>
      <c r="C10" s="117">
        <f>SUM(V10:AF10)</f>
        <v>10623.397376543209</v>
      </c>
      <c r="D10" s="117">
        <f>SUM(AG10:AR10)</f>
        <v>15996.580246913574</v>
      </c>
      <c r="E10" s="117">
        <f>SUM(AS10:BD10)</f>
        <v>59987.175925925905</v>
      </c>
      <c r="F10" s="117">
        <f>SUM(BE10:BP10)</f>
        <v>59987.175925925905</v>
      </c>
      <c r="G10" s="117">
        <f>SUM(BQ10:CB10)</f>
        <v>59987.175925925905</v>
      </c>
      <c r="H10" s="117">
        <f>SUM(CC10:CN10)</f>
        <v>59987.175925925905</v>
      </c>
      <c r="I10" s="117">
        <f>SUM(CO10:CZ10)</f>
        <v>59987.175925925905</v>
      </c>
      <c r="V10" s="182">
        <f>C30/10</f>
        <v>962.36111111111097</v>
      </c>
      <c r="W10" s="182">
        <f>V10</f>
        <v>962.36111111111097</v>
      </c>
      <c r="X10" s="182">
        <f t="shared" ref="X10:AE10" si="17">W10</f>
        <v>962.36111111111097</v>
      </c>
      <c r="Y10" s="182">
        <f t="shared" si="17"/>
        <v>962.36111111111097</v>
      </c>
      <c r="Z10" s="182">
        <f t="shared" si="17"/>
        <v>962.36111111111097</v>
      </c>
      <c r="AA10" s="182">
        <f t="shared" si="17"/>
        <v>962.36111111111097</v>
      </c>
      <c r="AB10" s="182">
        <f t="shared" si="17"/>
        <v>962.36111111111097</v>
      </c>
      <c r="AC10" s="182">
        <f t="shared" si="17"/>
        <v>962.36111111111097</v>
      </c>
      <c r="AD10" s="182">
        <f t="shared" si="17"/>
        <v>962.36111111111097</v>
      </c>
      <c r="AE10" s="182">
        <f t="shared" si="17"/>
        <v>962.36111111111097</v>
      </c>
      <c r="AF10" s="182">
        <f>D30/12</f>
        <v>999.7862654320985</v>
      </c>
      <c r="AG10" s="182">
        <f>AF10</f>
        <v>999.7862654320985</v>
      </c>
      <c r="AH10" s="182">
        <f t="shared" ref="AH10:AQ10" si="18">AG10</f>
        <v>999.7862654320985</v>
      </c>
      <c r="AI10" s="182">
        <f t="shared" si="18"/>
        <v>999.7862654320985</v>
      </c>
      <c r="AJ10" s="182">
        <f t="shared" si="18"/>
        <v>999.7862654320985</v>
      </c>
      <c r="AK10" s="182">
        <f t="shared" si="18"/>
        <v>999.7862654320985</v>
      </c>
      <c r="AL10" s="182">
        <f t="shared" si="18"/>
        <v>999.7862654320985</v>
      </c>
      <c r="AM10" s="182">
        <f t="shared" si="18"/>
        <v>999.7862654320985</v>
      </c>
      <c r="AN10" s="182">
        <f t="shared" si="18"/>
        <v>999.7862654320985</v>
      </c>
      <c r="AO10" s="182">
        <f t="shared" si="18"/>
        <v>999.7862654320985</v>
      </c>
      <c r="AP10" s="182">
        <f t="shared" si="18"/>
        <v>999.7862654320985</v>
      </c>
      <c r="AQ10" s="182">
        <f t="shared" si="18"/>
        <v>999.7862654320985</v>
      </c>
      <c r="AR10" s="182">
        <f>E30/12*5</f>
        <v>4998.9313271604924</v>
      </c>
      <c r="AS10" s="182">
        <f>AR10</f>
        <v>4998.9313271604924</v>
      </c>
      <c r="AT10" s="182">
        <f t="shared" ref="AT10:BC10" si="19">AS10</f>
        <v>4998.9313271604924</v>
      </c>
      <c r="AU10" s="182">
        <f t="shared" si="19"/>
        <v>4998.9313271604924</v>
      </c>
      <c r="AV10" s="182">
        <f t="shared" si="19"/>
        <v>4998.9313271604924</v>
      </c>
      <c r="AW10" s="182">
        <f t="shared" si="19"/>
        <v>4998.9313271604924</v>
      </c>
      <c r="AX10" s="182">
        <f t="shared" si="19"/>
        <v>4998.9313271604924</v>
      </c>
      <c r="AY10" s="182">
        <f t="shared" si="19"/>
        <v>4998.9313271604924</v>
      </c>
      <c r="AZ10" s="182">
        <f t="shared" si="19"/>
        <v>4998.9313271604924</v>
      </c>
      <c r="BA10" s="182">
        <f t="shared" si="19"/>
        <v>4998.9313271604924</v>
      </c>
      <c r="BB10" s="182">
        <f t="shared" si="19"/>
        <v>4998.9313271604924</v>
      </c>
      <c r="BC10" s="182">
        <f t="shared" si="19"/>
        <v>4998.9313271604924</v>
      </c>
      <c r="BD10" s="182">
        <f>F30/12*5</f>
        <v>4998.9313271604924</v>
      </c>
      <c r="BE10" s="182">
        <f>BD10</f>
        <v>4998.9313271604924</v>
      </c>
      <c r="BF10" s="182">
        <f t="shared" ref="BF10:BO10" si="20">BE10</f>
        <v>4998.9313271604924</v>
      </c>
      <c r="BG10" s="182">
        <f t="shared" si="20"/>
        <v>4998.9313271604924</v>
      </c>
      <c r="BH10" s="182">
        <f t="shared" si="20"/>
        <v>4998.9313271604924</v>
      </c>
      <c r="BI10" s="182">
        <f t="shared" si="20"/>
        <v>4998.9313271604924</v>
      </c>
      <c r="BJ10" s="182">
        <f t="shared" si="20"/>
        <v>4998.9313271604924</v>
      </c>
      <c r="BK10" s="182">
        <f t="shared" si="20"/>
        <v>4998.9313271604924</v>
      </c>
      <c r="BL10" s="182">
        <f t="shared" si="20"/>
        <v>4998.9313271604924</v>
      </c>
      <c r="BM10" s="182">
        <f t="shared" si="20"/>
        <v>4998.9313271604924</v>
      </c>
      <c r="BN10" s="182">
        <f t="shared" si="20"/>
        <v>4998.9313271604924</v>
      </c>
      <c r="BO10" s="182">
        <f t="shared" si="20"/>
        <v>4998.9313271604924</v>
      </c>
      <c r="BP10" s="182">
        <f>G30/12*5</f>
        <v>4998.9313271604924</v>
      </c>
      <c r="BQ10" s="182">
        <f>BP10</f>
        <v>4998.9313271604924</v>
      </c>
      <c r="BR10" s="182">
        <f t="shared" ref="BR10:CA10" si="21">BQ10</f>
        <v>4998.9313271604924</v>
      </c>
      <c r="BS10" s="182">
        <f t="shared" si="21"/>
        <v>4998.9313271604924</v>
      </c>
      <c r="BT10" s="182">
        <f t="shared" si="21"/>
        <v>4998.9313271604924</v>
      </c>
      <c r="BU10" s="182">
        <f t="shared" si="21"/>
        <v>4998.9313271604924</v>
      </c>
      <c r="BV10" s="182">
        <f t="shared" si="21"/>
        <v>4998.9313271604924</v>
      </c>
      <c r="BW10" s="182">
        <f t="shared" si="21"/>
        <v>4998.9313271604924</v>
      </c>
      <c r="BX10" s="182">
        <f t="shared" si="21"/>
        <v>4998.9313271604924</v>
      </c>
      <c r="BY10" s="182">
        <f t="shared" si="21"/>
        <v>4998.9313271604924</v>
      </c>
      <c r="BZ10" s="182">
        <f t="shared" si="21"/>
        <v>4998.9313271604924</v>
      </c>
      <c r="CA10" s="182">
        <f t="shared" si="21"/>
        <v>4998.9313271604924</v>
      </c>
      <c r="CB10" s="182">
        <f>H30/12*5</f>
        <v>4998.9313271604924</v>
      </c>
      <c r="CC10" s="182">
        <f>CB10</f>
        <v>4998.9313271604924</v>
      </c>
      <c r="CD10" s="182">
        <f>CC10</f>
        <v>4998.9313271604924</v>
      </c>
      <c r="CE10" s="182">
        <f t="shared" ref="CE10:CN10" si="22">CD10</f>
        <v>4998.9313271604924</v>
      </c>
      <c r="CF10" s="182">
        <f t="shared" si="22"/>
        <v>4998.9313271604924</v>
      </c>
      <c r="CG10" s="182">
        <f t="shared" si="22"/>
        <v>4998.9313271604924</v>
      </c>
      <c r="CH10" s="182">
        <f t="shared" si="22"/>
        <v>4998.9313271604924</v>
      </c>
      <c r="CI10" s="182">
        <f t="shared" si="22"/>
        <v>4998.9313271604924</v>
      </c>
      <c r="CJ10" s="182">
        <f t="shared" si="22"/>
        <v>4998.9313271604924</v>
      </c>
      <c r="CK10" s="182">
        <f t="shared" si="22"/>
        <v>4998.9313271604924</v>
      </c>
      <c r="CL10" s="182">
        <f t="shared" si="22"/>
        <v>4998.9313271604924</v>
      </c>
      <c r="CM10" s="182">
        <f t="shared" si="22"/>
        <v>4998.9313271604924</v>
      </c>
      <c r="CN10" s="182">
        <f t="shared" si="22"/>
        <v>4998.9313271604924</v>
      </c>
      <c r="CO10" s="182">
        <f>I30/12*5</f>
        <v>4998.9313271604924</v>
      </c>
      <c r="CP10" s="182">
        <f>CO10</f>
        <v>4998.9313271604924</v>
      </c>
      <c r="CQ10" s="182">
        <f t="shared" si="8"/>
        <v>4998.9313271604924</v>
      </c>
      <c r="CR10" s="182">
        <f t="shared" si="9"/>
        <v>4998.9313271604924</v>
      </c>
      <c r="CS10" s="182">
        <f t="shared" si="10"/>
        <v>4998.9313271604924</v>
      </c>
      <c r="CT10" s="182">
        <f t="shared" si="11"/>
        <v>4998.9313271604924</v>
      </c>
      <c r="CU10" s="182">
        <f t="shared" si="12"/>
        <v>4998.9313271604924</v>
      </c>
      <c r="CV10" s="182">
        <f t="shared" si="13"/>
        <v>4998.9313271604924</v>
      </c>
      <c r="CW10" s="182">
        <f t="shared" si="14"/>
        <v>4998.9313271604924</v>
      </c>
      <c r="CX10" s="182">
        <f t="shared" si="15"/>
        <v>4998.9313271604924</v>
      </c>
      <c r="CY10" s="182">
        <f t="shared" si="16"/>
        <v>4998.9313271604924</v>
      </c>
      <c r="CZ10" s="182">
        <f>CY10</f>
        <v>4998.9313271604924</v>
      </c>
    </row>
    <row r="11" spans="1:104" s="75" customFormat="1" x14ac:dyDescent="0.2">
      <c r="A11" s="75" t="s">
        <v>110</v>
      </c>
      <c r="C11" s="118">
        <f>SUM(C9:C10)</f>
        <v>3929373.3973765434</v>
      </c>
      <c r="D11" s="118">
        <f t="shared" ref="D11:G11" si="23">SUM(D9:D10)</f>
        <v>6095996.5802469132</v>
      </c>
      <c r="E11" s="118">
        <f t="shared" si="23"/>
        <v>22859987.175925925</v>
      </c>
      <c r="F11" s="118">
        <f t="shared" si="23"/>
        <v>22859987.175925925</v>
      </c>
      <c r="G11" s="118">
        <f t="shared" si="23"/>
        <v>22859987.175925925</v>
      </c>
      <c r="H11" s="118">
        <f t="shared" ref="H11:I11" si="24">SUM(H9:H10)</f>
        <v>22859987.175925925</v>
      </c>
      <c r="I11" s="118">
        <f t="shared" si="24"/>
        <v>22859987.175925925</v>
      </c>
      <c r="U11" s="118"/>
      <c r="V11" s="118">
        <f t="shared" ref="V11:BK11" si="25">SUM(V9:V10)</f>
        <v>357212.36111111112</v>
      </c>
      <c r="W11" s="118">
        <f t="shared" si="25"/>
        <v>357212.36111111112</v>
      </c>
      <c r="X11" s="118">
        <f t="shared" si="25"/>
        <v>357212.36111111112</v>
      </c>
      <c r="Y11" s="118">
        <f t="shared" si="25"/>
        <v>357212.36111111112</v>
      </c>
      <c r="Z11" s="118">
        <f t="shared" si="25"/>
        <v>357212.36111111112</v>
      </c>
      <c r="AA11" s="118">
        <f t="shared" si="25"/>
        <v>357212.36111111112</v>
      </c>
      <c r="AB11" s="118">
        <f t="shared" si="25"/>
        <v>357212.36111111112</v>
      </c>
      <c r="AC11" s="118">
        <f t="shared" si="25"/>
        <v>357212.36111111112</v>
      </c>
      <c r="AD11" s="118">
        <f t="shared" si="25"/>
        <v>357212.36111111112</v>
      </c>
      <c r="AE11" s="118">
        <f t="shared" si="25"/>
        <v>357212.36111111112</v>
      </c>
      <c r="AF11" s="118">
        <f t="shared" si="25"/>
        <v>357249.78626543208</v>
      </c>
      <c r="AG11" s="118">
        <f t="shared" si="25"/>
        <v>380999.78626543208</v>
      </c>
      <c r="AH11" s="118">
        <f t="shared" si="25"/>
        <v>380999.78626543208</v>
      </c>
      <c r="AI11" s="118">
        <f t="shared" si="25"/>
        <v>380999.78626543208</v>
      </c>
      <c r="AJ11" s="118">
        <f t="shared" si="25"/>
        <v>380999.78626543208</v>
      </c>
      <c r="AK11" s="118">
        <f t="shared" si="25"/>
        <v>380999.78626543208</v>
      </c>
      <c r="AL11" s="118">
        <f t="shared" si="25"/>
        <v>380999.78626543208</v>
      </c>
      <c r="AM11" s="118">
        <f t="shared" si="25"/>
        <v>380999.78626543208</v>
      </c>
      <c r="AN11" s="118">
        <f t="shared" si="25"/>
        <v>380999.78626543208</v>
      </c>
      <c r="AO11" s="118">
        <f t="shared" si="25"/>
        <v>380999.78626543208</v>
      </c>
      <c r="AP11" s="118">
        <f t="shared" si="25"/>
        <v>380999.78626543208</v>
      </c>
      <c r="AQ11" s="118">
        <f t="shared" si="25"/>
        <v>380999.78626543208</v>
      </c>
      <c r="AR11" s="118">
        <f t="shared" si="25"/>
        <v>1904998.9313271604</v>
      </c>
      <c r="AS11" s="118">
        <f t="shared" si="25"/>
        <v>1904998.9313271604</v>
      </c>
      <c r="AT11" s="118">
        <f t="shared" si="25"/>
        <v>1904998.9313271604</v>
      </c>
      <c r="AU11" s="118">
        <f t="shared" si="25"/>
        <v>1904998.9313271604</v>
      </c>
      <c r="AV11" s="118">
        <f t="shared" si="25"/>
        <v>1904998.9313271604</v>
      </c>
      <c r="AW11" s="118">
        <f t="shared" si="25"/>
        <v>1904998.9313271604</v>
      </c>
      <c r="AX11" s="118">
        <f t="shared" si="25"/>
        <v>1904998.9313271604</v>
      </c>
      <c r="AY11" s="118">
        <f t="shared" si="25"/>
        <v>1904998.9313271604</v>
      </c>
      <c r="AZ11" s="118">
        <f t="shared" si="25"/>
        <v>1904998.9313271604</v>
      </c>
      <c r="BA11" s="118">
        <f t="shared" si="25"/>
        <v>1904998.9313271604</v>
      </c>
      <c r="BB11" s="118">
        <f t="shared" si="25"/>
        <v>1904998.9313271604</v>
      </c>
      <c r="BC11" s="118">
        <f t="shared" si="25"/>
        <v>1904998.9313271604</v>
      </c>
      <c r="BD11" s="118">
        <f t="shared" si="25"/>
        <v>1904998.9313271604</v>
      </c>
      <c r="BE11" s="118">
        <f t="shared" si="25"/>
        <v>1904998.9313271604</v>
      </c>
      <c r="BF11" s="118">
        <f t="shared" si="25"/>
        <v>1904998.9313271604</v>
      </c>
      <c r="BG11" s="118">
        <f t="shared" si="25"/>
        <v>1904998.9313271604</v>
      </c>
      <c r="BH11" s="118">
        <f t="shared" si="25"/>
        <v>1904998.9313271604</v>
      </c>
      <c r="BI11" s="118">
        <f t="shared" si="25"/>
        <v>1904998.9313271604</v>
      </c>
      <c r="BJ11" s="118">
        <f t="shared" si="25"/>
        <v>1904998.9313271604</v>
      </c>
      <c r="BK11" s="118">
        <f t="shared" si="25"/>
        <v>1904998.9313271604</v>
      </c>
      <c r="BL11" s="118">
        <f t="shared" ref="BL11:BP11" si="26">SUM(BL9:BL10)</f>
        <v>1904998.9313271604</v>
      </c>
      <c r="BM11" s="118">
        <f t="shared" si="26"/>
        <v>1904998.9313271604</v>
      </c>
      <c r="BN11" s="118">
        <f t="shared" si="26"/>
        <v>1904998.9313271604</v>
      </c>
      <c r="BO11" s="118">
        <f t="shared" si="26"/>
        <v>1904998.9313271604</v>
      </c>
      <c r="BP11" s="118">
        <f t="shared" si="26"/>
        <v>1904998.9313271604</v>
      </c>
      <c r="BQ11" s="118">
        <f t="shared" ref="BQ11:CB11" si="27">SUM(BQ9:BQ10)</f>
        <v>1904998.9313271604</v>
      </c>
      <c r="BR11" s="118">
        <f t="shared" si="27"/>
        <v>1904998.9313271604</v>
      </c>
      <c r="BS11" s="118">
        <f t="shared" si="27"/>
        <v>1904998.9313271604</v>
      </c>
      <c r="BT11" s="118">
        <f t="shared" si="27"/>
        <v>1904998.9313271604</v>
      </c>
      <c r="BU11" s="118">
        <f t="shared" si="27"/>
        <v>1904998.9313271604</v>
      </c>
      <c r="BV11" s="118">
        <f t="shared" si="27"/>
        <v>1904998.9313271604</v>
      </c>
      <c r="BW11" s="118">
        <f t="shared" si="27"/>
        <v>1904998.9313271604</v>
      </c>
      <c r="BX11" s="118">
        <f t="shared" si="27"/>
        <v>1904998.9313271604</v>
      </c>
      <c r="BY11" s="118">
        <f t="shared" si="27"/>
        <v>1904998.9313271604</v>
      </c>
      <c r="BZ11" s="118">
        <f t="shared" si="27"/>
        <v>1904998.9313271604</v>
      </c>
      <c r="CA11" s="118">
        <f t="shared" si="27"/>
        <v>1904998.9313271604</v>
      </c>
      <c r="CB11" s="118">
        <f t="shared" si="27"/>
        <v>1904998.9313271604</v>
      </c>
      <c r="CC11" s="118">
        <f t="shared" ref="CC11:CN11" si="28">SUM(CC9:CC10)</f>
        <v>1904998.9313271604</v>
      </c>
      <c r="CD11" s="118">
        <f t="shared" si="28"/>
        <v>1904998.9313271604</v>
      </c>
      <c r="CE11" s="118">
        <f t="shared" si="28"/>
        <v>1904998.9313271604</v>
      </c>
      <c r="CF11" s="118">
        <f t="shared" si="28"/>
        <v>1904998.9313271604</v>
      </c>
      <c r="CG11" s="118">
        <f t="shared" si="28"/>
        <v>1904998.9313271604</v>
      </c>
      <c r="CH11" s="118">
        <f t="shared" si="28"/>
        <v>1904998.9313271604</v>
      </c>
      <c r="CI11" s="118">
        <f t="shared" si="28"/>
        <v>1904998.9313271604</v>
      </c>
      <c r="CJ11" s="118">
        <f t="shared" si="28"/>
        <v>1904998.9313271604</v>
      </c>
      <c r="CK11" s="118">
        <f t="shared" si="28"/>
        <v>1904998.9313271604</v>
      </c>
      <c r="CL11" s="118">
        <f t="shared" si="28"/>
        <v>1904998.9313271604</v>
      </c>
      <c r="CM11" s="118">
        <f t="shared" si="28"/>
        <v>1904998.9313271604</v>
      </c>
      <c r="CN11" s="118">
        <f t="shared" si="28"/>
        <v>1904998.9313271604</v>
      </c>
      <c r="CO11" s="118">
        <f t="shared" ref="CO11:CZ11" si="29">SUM(CO9:CO10)</f>
        <v>1904998.9313271604</v>
      </c>
      <c r="CP11" s="118">
        <f t="shared" si="29"/>
        <v>1904998.9313271604</v>
      </c>
      <c r="CQ11" s="118">
        <f t="shared" si="29"/>
        <v>1904998.9313271604</v>
      </c>
      <c r="CR11" s="118">
        <f t="shared" si="29"/>
        <v>1904998.9313271604</v>
      </c>
      <c r="CS11" s="118">
        <f t="shared" si="29"/>
        <v>1904998.9313271604</v>
      </c>
      <c r="CT11" s="118">
        <f t="shared" si="29"/>
        <v>1904998.9313271604</v>
      </c>
      <c r="CU11" s="118">
        <f t="shared" si="29"/>
        <v>1904998.9313271604</v>
      </c>
      <c r="CV11" s="118">
        <f t="shared" si="29"/>
        <v>1904998.9313271604</v>
      </c>
      <c r="CW11" s="118">
        <f t="shared" si="29"/>
        <v>1904998.9313271604</v>
      </c>
      <c r="CX11" s="118">
        <f t="shared" si="29"/>
        <v>1904998.9313271604</v>
      </c>
      <c r="CY11" s="118">
        <f t="shared" si="29"/>
        <v>1904998.9313271604</v>
      </c>
      <c r="CZ11" s="118">
        <f t="shared" si="29"/>
        <v>1904998.9313271604</v>
      </c>
    </row>
    <row r="12" spans="1:104" x14ac:dyDescent="0.2">
      <c r="D12" s="132"/>
      <c r="E12" s="132"/>
      <c r="F12" s="132"/>
      <c r="G12" s="132"/>
      <c r="H12" s="132"/>
      <c r="I12" s="132"/>
    </row>
    <row r="13" spans="1:104" s="9" customFormat="1" x14ac:dyDescent="0.2">
      <c r="A13" s="9" t="s">
        <v>180</v>
      </c>
    </row>
    <row r="14" spans="1:104" x14ac:dyDescent="0.2">
      <c r="A14" s="12" t="s">
        <v>210</v>
      </c>
      <c r="C14" s="40">
        <v>2.25</v>
      </c>
      <c r="D14" s="40">
        <v>2.2999999999999998</v>
      </c>
      <c r="E14" s="40">
        <v>2.35</v>
      </c>
      <c r="F14" s="40">
        <v>2.4</v>
      </c>
      <c r="G14" s="40">
        <v>2.4500000000000002</v>
      </c>
      <c r="H14" s="40">
        <v>2.5</v>
      </c>
      <c r="I14" s="40">
        <v>2.5499999999999998</v>
      </c>
      <c r="U14" s="49"/>
      <c r="V14" s="49">
        <f t="shared" ref="V14:AB14" si="30">$C$14</f>
        <v>2.25</v>
      </c>
      <c r="W14" s="49">
        <f t="shared" si="30"/>
        <v>2.25</v>
      </c>
      <c r="X14" s="49">
        <f t="shared" si="30"/>
        <v>2.25</v>
      </c>
      <c r="Y14" s="49">
        <f t="shared" si="30"/>
        <v>2.25</v>
      </c>
      <c r="Z14" s="49">
        <f t="shared" si="30"/>
        <v>2.25</v>
      </c>
      <c r="AA14" s="49">
        <f t="shared" si="30"/>
        <v>2.25</v>
      </c>
      <c r="AB14" s="49">
        <f t="shared" si="30"/>
        <v>2.25</v>
      </c>
      <c r="AC14" s="49">
        <f t="shared" ref="AC14:AF14" si="31">$C$14</f>
        <v>2.25</v>
      </c>
      <c r="AD14" s="49">
        <f t="shared" si="31"/>
        <v>2.25</v>
      </c>
      <c r="AE14" s="49">
        <f t="shared" si="31"/>
        <v>2.25</v>
      </c>
      <c r="AF14" s="49">
        <f t="shared" si="31"/>
        <v>2.25</v>
      </c>
      <c r="AG14" s="49">
        <f t="shared" ref="AG14:AN14" si="32">$D$14</f>
        <v>2.2999999999999998</v>
      </c>
      <c r="AH14" s="49">
        <f t="shared" si="32"/>
        <v>2.2999999999999998</v>
      </c>
      <c r="AI14" s="49">
        <f t="shared" si="32"/>
        <v>2.2999999999999998</v>
      </c>
      <c r="AJ14" s="49">
        <f t="shared" si="32"/>
        <v>2.2999999999999998</v>
      </c>
      <c r="AK14" s="49">
        <f t="shared" si="32"/>
        <v>2.2999999999999998</v>
      </c>
      <c r="AL14" s="49">
        <f t="shared" si="32"/>
        <v>2.2999999999999998</v>
      </c>
      <c r="AM14" s="49">
        <f t="shared" si="32"/>
        <v>2.2999999999999998</v>
      </c>
      <c r="AN14" s="49">
        <f t="shared" si="32"/>
        <v>2.2999999999999998</v>
      </c>
      <c r="AO14" s="49">
        <f t="shared" ref="AO14:AR14" si="33">$D$14</f>
        <v>2.2999999999999998</v>
      </c>
      <c r="AP14" s="49">
        <f t="shared" si="33"/>
        <v>2.2999999999999998</v>
      </c>
      <c r="AQ14" s="49">
        <f t="shared" si="33"/>
        <v>2.2999999999999998</v>
      </c>
      <c r="AR14" s="49">
        <f t="shared" si="33"/>
        <v>2.2999999999999998</v>
      </c>
      <c r="AS14" s="49">
        <f t="shared" ref="AS14:AZ14" si="34">$E$14</f>
        <v>2.35</v>
      </c>
      <c r="AT14" s="49">
        <f t="shared" si="34"/>
        <v>2.35</v>
      </c>
      <c r="AU14" s="49">
        <f t="shared" si="34"/>
        <v>2.35</v>
      </c>
      <c r="AV14" s="49">
        <f t="shared" si="34"/>
        <v>2.35</v>
      </c>
      <c r="AW14" s="49">
        <f t="shared" si="34"/>
        <v>2.35</v>
      </c>
      <c r="AX14" s="49">
        <f t="shared" si="34"/>
        <v>2.35</v>
      </c>
      <c r="AY14" s="49">
        <f t="shared" si="34"/>
        <v>2.35</v>
      </c>
      <c r="AZ14" s="49">
        <f t="shared" si="34"/>
        <v>2.35</v>
      </c>
      <c r="BA14" s="49">
        <f t="shared" ref="BA14:CZ14" si="35">$E$14</f>
        <v>2.35</v>
      </c>
      <c r="BB14" s="49">
        <f t="shared" si="35"/>
        <v>2.35</v>
      </c>
      <c r="BC14" s="49">
        <f t="shared" si="35"/>
        <v>2.35</v>
      </c>
      <c r="BD14" s="49">
        <f t="shared" si="35"/>
        <v>2.35</v>
      </c>
      <c r="BE14" s="49">
        <f t="shared" si="35"/>
        <v>2.35</v>
      </c>
      <c r="BF14" s="49">
        <f t="shared" si="35"/>
        <v>2.35</v>
      </c>
      <c r="BG14" s="49">
        <f t="shared" si="35"/>
        <v>2.35</v>
      </c>
      <c r="BH14" s="49">
        <f t="shared" si="35"/>
        <v>2.35</v>
      </c>
      <c r="BI14" s="49">
        <f t="shared" si="35"/>
        <v>2.35</v>
      </c>
      <c r="BJ14" s="49">
        <f t="shared" si="35"/>
        <v>2.35</v>
      </c>
      <c r="BK14" s="49">
        <f t="shared" si="35"/>
        <v>2.35</v>
      </c>
      <c r="BL14" s="49">
        <f t="shared" si="35"/>
        <v>2.35</v>
      </c>
      <c r="BM14" s="49">
        <f t="shared" si="35"/>
        <v>2.35</v>
      </c>
      <c r="BN14" s="49">
        <f t="shared" si="35"/>
        <v>2.35</v>
      </c>
      <c r="BO14" s="49">
        <f t="shared" si="35"/>
        <v>2.35</v>
      </c>
      <c r="BP14" s="49">
        <f t="shared" si="35"/>
        <v>2.35</v>
      </c>
      <c r="BQ14" s="49">
        <f t="shared" si="35"/>
        <v>2.35</v>
      </c>
      <c r="BR14" s="49">
        <f t="shared" si="35"/>
        <v>2.35</v>
      </c>
      <c r="BS14" s="49">
        <f t="shared" si="35"/>
        <v>2.35</v>
      </c>
      <c r="BT14" s="49">
        <f t="shared" si="35"/>
        <v>2.35</v>
      </c>
      <c r="BU14" s="49">
        <f t="shared" si="35"/>
        <v>2.35</v>
      </c>
      <c r="BV14" s="49">
        <f t="shared" si="35"/>
        <v>2.35</v>
      </c>
      <c r="BW14" s="49">
        <f t="shared" si="35"/>
        <v>2.35</v>
      </c>
      <c r="BX14" s="49">
        <f t="shared" si="35"/>
        <v>2.35</v>
      </c>
      <c r="BY14" s="49">
        <f t="shared" si="35"/>
        <v>2.35</v>
      </c>
      <c r="BZ14" s="49">
        <f t="shared" si="35"/>
        <v>2.35</v>
      </c>
      <c r="CA14" s="49">
        <f t="shared" si="35"/>
        <v>2.35</v>
      </c>
      <c r="CB14" s="49">
        <f t="shared" si="35"/>
        <v>2.35</v>
      </c>
      <c r="CC14" s="49">
        <f t="shared" si="35"/>
        <v>2.35</v>
      </c>
      <c r="CD14" s="49">
        <f t="shared" si="35"/>
        <v>2.35</v>
      </c>
      <c r="CE14" s="49">
        <f t="shared" si="35"/>
        <v>2.35</v>
      </c>
      <c r="CF14" s="49">
        <f t="shared" si="35"/>
        <v>2.35</v>
      </c>
      <c r="CG14" s="49">
        <f t="shared" si="35"/>
        <v>2.35</v>
      </c>
      <c r="CH14" s="49">
        <f t="shared" si="35"/>
        <v>2.35</v>
      </c>
      <c r="CI14" s="49">
        <f t="shared" si="35"/>
        <v>2.35</v>
      </c>
      <c r="CJ14" s="49">
        <f t="shared" si="35"/>
        <v>2.35</v>
      </c>
      <c r="CK14" s="49">
        <f t="shared" si="35"/>
        <v>2.35</v>
      </c>
      <c r="CL14" s="49">
        <f t="shared" si="35"/>
        <v>2.35</v>
      </c>
      <c r="CM14" s="49">
        <f t="shared" si="35"/>
        <v>2.35</v>
      </c>
      <c r="CN14" s="49">
        <f t="shared" si="35"/>
        <v>2.35</v>
      </c>
      <c r="CO14" s="49">
        <f t="shared" si="35"/>
        <v>2.35</v>
      </c>
      <c r="CP14" s="49">
        <f t="shared" si="35"/>
        <v>2.35</v>
      </c>
      <c r="CQ14" s="49">
        <f t="shared" si="35"/>
        <v>2.35</v>
      </c>
      <c r="CR14" s="49">
        <f t="shared" si="35"/>
        <v>2.35</v>
      </c>
      <c r="CS14" s="49">
        <f t="shared" si="35"/>
        <v>2.35</v>
      </c>
      <c r="CT14" s="49">
        <f t="shared" si="35"/>
        <v>2.35</v>
      </c>
      <c r="CU14" s="49">
        <f t="shared" si="35"/>
        <v>2.35</v>
      </c>
      <c r="CV14" s="49">
        <f t="shared" si="35"/>
        <v>2.35</v>
      </c>
      <c r="CW14" s="49">
        <f t="shared" si="35"/>
        <v>2.35</v>
      </c>
      <c r="CX14" s="49">
        <f t="shared" si="35"/>
        <v>2.35</v>
      </c>
      <c r="CY14" s="49">
        <f t="shared" si="35"/>
        <v>2.35</v>
      </c>
      <c r="CZ14" s="49">
        <f t="shared" si="35"/>
        <v>2.35</v>
      </c>
    </row>
    <row r="15" spans="1:104" x14ac:dyDescent="0.2">
      <c r="A15" s="12" t="s">
        <v>211</v>
      </c>
      <c r="C15" s="40">
        <v>3.25</v>
      </c>
      <c r="D15" s="40">
        <v>3.35</v>
      </c>
      <c r="E15" s="40">
        <v>3.45</v>
      </c>
      <c r="F15" s="40">
        <v>3.55</v>
      </c>
      <c r="G15" s="40">
        <v>3.65</v>
      </c>
      <c r="H15" s="40">
        <v>3.75</v>
      </c>
      <c r="I15" s="40">
        <v>3.85</v>
      </c>
      <c r="V15" s="49">
        <f t="shared" ref="V15:AF15" si="36">$C$15</f>
        <v>3.25</v>
      </c>
      <c r="W15" s="49">
        <f t="shared" si="36"/>
        <v>3.25</v>
      </c>
      <c r="X15" s="49">
        <f t="shared" si="36"/>
        <v>3.25</v>
      </c>
      <c r="Y15" s="49">
        <f t="shared" si="36"/>
        <v>3.25</v>
      </c>
      <c r="Z15" s="49">
        <f t="shared" si="36"/>
        <v>3.25</v>
      </c>
      <c r="AA15" s="49">
        <f t="shared" si="36"/>
        <v>3.25</v>
      </c>
      <c r="AB15" s="49">
        <f t="shared" si="36"/>
        <v>3.25</v>
      </c>
      <c r="AC15" s="49">
        <f t="shared" si="36"/>
        <v>3.25</v>
      </c>
      <c r="AD15" s="49">
        <f t="shared" si="36"/>
        <v>3.25</v>
      </c>
      <c r="AE15" s="49">
        <f t="shared" si="36"/>
        <v>3.25</v>
      </c>
      <c r="AF15" s="49">
        <f t="shared" si="36"/>
        <v>3.25</v>
      </c>
      <c r="AG15" s="49">
        <f t="shared" ref="AG15:AR15" si="37">$D$15</f>
        <v>3.35</v>
      </c>
      <c r="AH15" s="49">
        <f t="shared" si="37"/>
        <v>3.35</v>
      </c>
      <c r="AI15" s="49">
        <f t="shared" si="37"/>
        <v>3.35</v>
      </c>
      <c r="AJ15" s="49">
        <f t="shared" si="37"/>
        <v>3.35</v>
      </c>
      <c r="AK15" s="49">
        <f t="shared" si="37"/>
        <v>3.35</v>
      </c>
      <c r="AL15" s="49">
        <f t="shared" si="37"/>
        <v>3.35</v>
      </c>
      <c r="AM15" s="49">
        <f t="shared" si="37"/>
        <v>3.35</v>
      </c>
      <c r="AN15" s="49">
        <f t="shared" si="37"/>
        <v>3.35</v>
      </c>
      <c r="AO15" s="49">
        <f t="shared" si="37"/>
        <v>3.35</v>
      </c>
      <c r="AP15" s="49">
        <f t="shared" si="37"/>
        <v>3.35</v>
      </c>
      <c r="AQ15" s="49">
        <f t="shared" si="37"/>
        <v>3.35</v>
      </c>
      <c r="AR15" s="49">
        <f t="shared" si="37"/>
        <v>3.35</v>
      </c>
      <c r="AS15" s="49">
        <f t="shared" ref="AS15:CZ15" si="38">$E$15</f>
        <v>3.45</v>
      </c>
      <c r="AT15" s="49">
        <f t="shared" si="38"/>
        <v>3.45</v>
      </c>
      <c r="AU15" s="49">
        <f t="shared" si="38"/>
        <v>3.45</v>
      </c>
      <c r="AV15" s="49">
        <f t="shared" si="38"/>
        <v>3.45</v>
      </c>
      <c r="AW15" s="49">
        <f t="shared" si="38"/>
        <v>3.45</v>
      </c>
      <c r="AX15" s="49">
        <f t="shared" si="38"/>
        <v>3.45</v>
      </c>
      <c r="AY15" s="49">
        <f t="shared" si="38"/>
        <v>3.45</v>
      </c>
      <c r="AZ15" s="49">
        <f t="shared" si="38"/>
        <v>3.45</v>
      </c>
      <c r="BA15" s="49">
        <f t="shared" si="38"/>
        <v>3.45</v>
      </c>
      <c r="BB15" s="49">
        <f t="shared" si="38"/>
        <v>3.45</v>
      </c>
      <c r="BC15" s="49">
        <f t="shared" si="38"/>
        <v>3.45</v>
      </c>
      <c r="BD15" s="49">
        <f t="shared" si="38"/>
        <v>3.45</v>
      </c>
      <c r="BE15" s="49">
        <f t="shared" si="38"/>
        <v>3.45</v>
      </c>
      <c r="BF15" s="49">
        <f t="shared" si="38"/>
        <v>3.45</v>
      </c>
      <c r="BG15" s="49">
        <f t="shared" si="38"/>
        <v>3.45</v>
      </c>
      <c r="BH15" s="49">
        <f t="shared" si="38"/>
        <v>3.45</v>
      </c>
      <c r="BI15" s="49">
        <f t="shared" si="38"/>
        <v>3.45</v>
      </c>
      <c r="BJ15" s="49">
        <f t="shared" si="38"/>
        <v>3.45</v>
      </c>
      <c r="BK15" s="49">
        <f t="shared" si="38"/>
        <v>3.45</v>
      </c>
      <c r="BL15" s="49">
        <f t="shared" si="38"/>
        <v>3.45</v>
      </c>
      <c r="BM15" s="49">
        <f t="shared" si="38"/>
        <v>3.45</v>
      </c>
      <c r="BN15" s="49">
        <f t="shared" si="38"/>
        <v>3.45</v>
      </c>
      <c r="BO15" s="49">
        <f t="shared" si="38"/>
        <v>3.45</v>
      </c>
      <c r="BP15" s="49">
        <f t="shared" si="38"/>
        <v>3.45</v>
      </c>
      <c r="BQ15" s="49">
        <f t="shared" si="38"/>
        <v>3.45</v>
      </c>
      <c r="BR15" s="49">
        <f t="shared" si="38"/>
        <v>3.45</v>
      </c>
      <c r="BS15" s="49">
        <f t="shared" si="38"/>
        <v>3.45</v>
      </c>
      <c r="BT15" s="49">
        <f t="shared" si="38"/>
        <v>3.45</v>
      </c>
      <c r="BU15" s="49">
        <f t="shared" si="38"/>
        <v>3.45</v>
      </c>
      <c r="BV15" s="49">
        <f t="shared" si="38"/>
        <v>3.45</v>
      </c>
      <c r="BW15" s="49">
        <f t="shared" si="38"/>
        <v>3.45</v>
      </c>
      <c r="BX15" s="49">
        <f t="shared" si="38"/>
        <v>3.45</v>
      </c>
      <c r="BY15" s="49">
        <f t="shared" si="38"/>
        <v>3.45</v>
      </c>
      <c r="BZ15" s="49">
        <f t="shared" si="38"/>
        <v>3.45</v>
      </c>
      <c r="CA15" s="49">
        <f t="shared" si="38"/>
        <v>3.45</v>
      </c>
      <c r="CB15" s="49">
        <f t="shared" si="38"/>
        <v>3.45</v>
      </c>
      <c r="CC15" s="49">
        <f t="shared" si="38"/>
        <v>3.45</v>
      </c>
      <c r="CD15" s="49">
        <f t="shared" si="38"/>
        <v>3.45</v>
      </c>
      <c r="CE15" s="49">
        <f t="shared" si="38"/>
        <v>3.45</v>
      </c>
      <c r="CF15" s="49">
        <f t="shared" si="38"/>
        <v>3.45</v>
      </c>
      <c r="CG15" s="49">
        <f t="shared" si="38"/>
        <v>3.45</v>
      </c>
      <c r="CH15" s="49">
        <f t="shared" si="38"/>
        <v>3.45</v>
      </c>
      <c r="CI15" s="49">
        <f t="shared" si="38"/>
        <v>3.45</v>
      </c>
      <c r="CJ15" s="49">
        <f t="shared" si="38"/>
        <v>3.45</v>
      </c>
      <c r="CK15" s="49">
        <f t="shared" si="38"/>
        <v>3.45</v>
      </c>
      <c r="CL15" s="49">
        <f t="shared" si="38"/>
        <v>3.45</v>
      </c>
      <c r="CM15" s="49">
        <f t="shared" si="38"/>
        <v>3.45</v>
      </c>
      <c r="CN15" s="49">
        <f t="shared" si="38"/>
        <v>3.45</v>
      </c>
      <c r="CO15" s="49">
        <f t="shared" si="38"/>
        <v>3.45</v>
      </c>
      <c r="CP15" s="49">
        <f t="shared" si="38"/>
        <v>3.45</v>
      </c>
      <c r="CQ15" s="49">
        <f t="shared" si="38"/>
        <v>3.45</v>
      </c>
      <c r="CR15" s="49">
        <f t="shared" si="38"/>
        <v>3.45</v>
      </c>
      <c r="CS15" s="49">
        <f t="shared" si="38"/>
        <v>3.45</v>
      </c>
      <c r="CT15" s="49">
        <f t="shared" si="38"/>
        <v>3.45</v>
      </c>
      <c r="CU15" s="49">
        <f t="shared" si="38"/>
        <v>3.45</v>
      </c>
      <c r="CV15" s="49">
        <f t="shared" si="38"/>
        <v>3.45</v>
      </c>
      <c r="CW15" s="49">
        <f t="shared" si="38"/>
        <v>3.45</v>
      </c>
      <c r="CX15" s="49">
        <f t="shared" si="38"/>
        <v>3.45</v>
      </c>
      <c r="CY15" s="49">
        <f t="shared" si="38"/>
        <v>3.45</v>
      </c>
      <c r="CZ15" s="49">
        <f t="shared" si="38"/>
        <v>3.45</v>
      </c>
    </row>
    <row r="16" spans="1:104" x14ac:dyDescent="0.2">
      <c r="A16" s="12"/>
      <c r="C16" s="40"/>
      <c r="D16" s="40"/>
      <c r="E16" s="40"/>
      <c r="F16" s="40"/>
      <c r="G16" s="40"/>
      <c r="H16" s="40"/>
      <c r="I16" s="40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</row>
    <row r="17" spans="1:104" s="9" customFormat="1" x14ac:dyDescent="0.2">
      <c r="A17" s="9" t="s">
        <v>111</v>
      </c>
    </row>
    <row r="18" spans="1:104" x14ac:dyDescent="0.2">
      <c r="A18" s="12" t="s">
        <v>214</v>
      </c>
      <c r="C18" s="106">
        <f>SUM(V18:AF18)</f>
        <v>8817187.5</v>
      </c>
      <c r="D18" s="106">
        <f>SUM(AG18:AR18)</f>
        <v>13983999.999999998</v>
      </c>
      <c r="E18" s="106">
        <f>SUM(AS18:BD18)</f>
        <v>53580000</v>
      </c>
      <c r="F18" s="117">
        <f>SUM(BE18:BP18)</f>
        <v>53580000</v>
      </c>
      <c r="G18" s="117">
        <f>SUM(BQ18:CB18)</f>
        <v>53580000</v>
      </c>
      <c r="H18" s="117">
        <f>SUM(CC18:CN18)</f>
        <v>53580000</v>
      </c>
      <c r="I18" s="117">
        <f>SUM(CO18:CZ18)</f>
        <v>53580000</v>
      </c>
      <c r="U18" s="11"/>
      <c r="V18" s="11">
        <f t="shared" ref="V18:BK18" si="39">(V9*V14)</f>
        <v>801562.5</v>
      </c>
      <c r="W18" s="11">
        <f t="shared" si="39"/>
        <v>801562.5</v>
      </c>
      <c r="X18" s="11">
        <f t="shared" si="39"/>
        <v>801562.5</v>
      </c>
      <c r="Y18" s="11">
        <f t="shared" si="39"/>
        <v>801562.5</v>
      </c>
      <c r="Z18" s="11">
        <f t="shared" si="39"/>
        <v>801562.5</v>
      </c>
      <c r="AA18" s="11">
        <f t="shared" si="39"/>
        <v>801562.5</v>
      </c>
      <c r="AB18" s="11">
        <f t="shared" si="39"/>
        <v>801562.5</v>
      </c>
      <c r="AC18" s="11">
        <f t="shared" si="39"/>
        <v>801562.5</v>
      </c>
      <c r="AD18" s="11">
        <f t="shared" si="39"/>
        <v>801562.5</v>
      </c>
      <c r="AE18" s="11">
        <f t="shared" si="39"/>
        <v>801562.5</v>
      </c>
      <c r="AF18" s="11">
        <f t="shared" si="39"/>
        <v>801562.5</v>
      </c>
      <c r="AG18" s="11">
        <f t="shared" si="39"/>
        <v>873999.99999999988</v>
      </c>
      <c r="AH18" s="11">
        <f t="shared" si="39"/>
        <v>873999.99999999988</v>
      </c>
      <c r="AI18" s="11">
        <f t="shared" si="39"/>
        <v>873999.99999999988</v>
      </c>
      <c r="AJ18" s="11">
        <f t="shared" si="39"/>
        <v>873999.99999999988</v>
      </c>
      <c r="AK18" s="11">
        <f t="shared" si="39"/>
        <v>873999.99999999988</v>
      </c>
      <c r="AL18" s="11">
        <f t="shared" si="39"/>
        <v>873999.99999999988</v>
      </c>
      <c r="AM18" s="11">
        <f t="shared" si="39"/>
        <v>873999.99999999988</v>
      </c>
      <c r="AN18" s="11">
        <f t="shared" si="39"/>
        <v>873999.99999999988</v>
      </c>
      <c r="AO18" s="11">
        <f t="shared" si="39"/>
        <v>873999.99999999988</v>
      </c>
      <c r="AP18" s="11">
        <f t="shared" si="39"/>
        <v>873999.99999999988</v>
      </c>
      <c r="AQ18" s="11">
        <f t="shared" si="39"/>
        <v>873999.99999999988</v>
      </c>
      <c r="AR18" s="11">
        <f t="shared" si="39"/>
        <v>4370000</v>
      </c>
      <c r="AS18" s="11">
        <f t="shared" si="39"/>
        <v>4465000</v>
      </c>
      <c r="AT18" s="11">
        <f t="shared" si="39"/>
        <v>4465000</v>
      </c>
      <c r="AU18" s="11">
        <f t="shared" si="39"/>
        <v>4465000</v>
      </c>
      <c r="AV18" s="11">
        <f t="shared" si="39"/>
        <v>4465000</v>
      </c>
      <c r="AW18" s="11">
        <f t="shared" si="39"/>
        <v>4465000</v>
      </c>
      <c r="AX18" s="11">
        <f t="shared" si="39"/>
        <v>4465000</v>
      </c>
      <c r="AY18" s="11">
        <f t="shared" si="39"/>
        <v>4465000</v>
      </c>
      <c r="AZ18" s="11">
        <f t="shared" si="39"/>
        <v>4465000</v>
      </c>
      <c r="BA18" s="11">
        <f t="shared" si="39"/>
        <v>4465000</v>
      </c>
      <c r="BB18" s="11">
        <f t="shared" si="39"/>
        <v>4465000</v>
      </c>
      <c r="BC18" s="11">
        <f t="shared" si="39"/>
        <v>4465000</v>
      </c>
      <c r="BD18" s="11">
        <f t="shared" si="39"/>
        <v>4465000</v>
      </c>
      <c r="BE18" s="11">
        <f t="shared" si="39"/>
        <v>4465000</v>
      </c>
      <c r="BF18" s="11">
        <f t="shared" si="39"/>
        <v>4465000</v>
      </c>
      <c r="BG18" s="11">
        <f t="shared" si="39"/>
        <v>4465000</v>
      </c>
      <c r="BH18" s="11">
        <f t="shared" si="39"/>
        <v>4465000</v>
      </c>
      <c r="BI18" s="11">
        <f t="shared" si="39"/>
        <v>4465000</v>
      </c>
      <c r="BJ18" s="11">
        <f t="shared" si="39"/>
        <v>4465000</v>
      </c>
      <c r="BK18" s="11">
        <f t="shared" si="39"/>
        <v>4465000</v>
      </c>
      <c r="BL18" s="11">
        <f t="shared" ref="BL18:BP18" si="40">(BL9*BL14)</f>
        <v>4465000</v>
      </c>
      <c r="BM18" s="11">
        <f t="shared" si="40"/>
        <v>4465000</v>
      </c>
      <c r="BN18" s="11">
        <f t="shared" si="40"/>
        <v>4465000</v>
      </c>
      <c r="BO18" s="11">
        <f t="shared" si="40"/>
        <v>4465000</v>
      </c>
      <c r="BP18" s="11">
        <f t="shared" si="40"/>
        <v>4465000</v>
      </c>
      <c r="BQ18" s="11">
        <f t="shared" ref="BQ18:CB18" si="41">(BQ9*BQ14)</f>
        <v>4465000</v>
      </c>
      <c r="BR18" s="11">
        <f t="shared" si="41"/>
        <v>4465000</v>
      </c>
      <c r="BS18" s="11">
        <f t="shared" si="41"/>
        <v>4465000</v>
      </c>
      <c r="BT18" s="11">
        <f t="shared" si="41"/>
        <v>4465000</v>
      </c>
      <c r="BU18" s="11">
        <f t="shared" si="41"/>
        <v>4465000</v>
      </c>
      <c r="BV18" s="11">
        <f t="shared" si="41"/>
        <v>4465000</v>
      </c>
      <c r="BW18" s="11">
        <f t="shared" si="41"/>
        <v>4465000</v>
      </c>
      <c r="BX18" s="11">
        <f t="shared" si="41"/>
        <v>4465000</v>
      </c>
      <c r="BY18" s="11">
        <f t="shared" si="41"/>
        <v>4465000</v>
      </c>
      <c r="BZ18" s="11">
        <f t="shared" si="41"/>
        <v>4465000</v>
      </c>
      <c r="CA18" s="11">
        <f t="shared" si="41"/>
        <v>4465000</v>
      </c>
      <c r="CB18" s="11">
        <f t="shared" si="41"/>
        <v>4465000</v>
      </c>
      <c r="CC18" s="11">
        <f t="shared" ref="CC18:CN18" si="42">(CC9*CC14)</f>
        <v>4465000</v>
      </c>
      <c r="CD18" s="11">
        <f t="shared" si="42"/>
        <v>4465000</v>
      </c>
      <c r="CE18" s="11">
        <f t="shared" si="42"/>
        <v>4465000</v>
      </c>
      <c r="CF18" s="11">
        <f t="shared" si="42"/>
        <v>4465000</v>
      </c>
      <c r="CG18" s="11">
        <f t="shared" si="42"/>
        <v>4465000</v>
      </c>
      <c r="CH18" s="11">
        <f t="shared" si="42"/>
        <v>4465000</v>
      </c>
      <c r="CI18" s="11">
        <f t="shared" si="42"/>
        <v>4465000</v>
      </c>
      <c r="CJ18" s="11">
        <f t="shared" si="42"/>
        <v>4465000</v>
      </c>
      <c r="CK18" s="11">
        <f t="shared" si="42"/>
        <v>4465000</v>
      </c>
      <c r="CL18" s="11">
        <f t="shared" si="42"/>
        <v>4465000</v>
      </c>
      <c r="CM18" s="11">
        <f t="shared" si="42"/>
        <v>4465000</v>
      </c>
      <c r="CN18" s="11">
        <f t="shared" si="42"/>
        <v>4465000</v>
      </c>
      <c r="CO18" s="11">
        <f t="shared" ref="CO18:CZ18" si="43">(CO9*CO14)</f>
        <v>4465000</v>
      </c>
      <c r="CP18" s="11">
        <f t="shared" si="43"/>
        <v>4465000</v>
      </c>
      <c r="CQ18" s="11">
        <f t="shared" si="43"/>
        <v>4465000</v>
      </c>
      <c r="CR18" s="11">
        <f t="shared" si="43"/>
        <v>4465000</v>
      </c>
      <c r="CS18" s="11">
        <f t="shared" si="43"/>
        <v>4465000</v>
      </c>
      <c r="CT18" s="11">
        <f t="shared" si="43"/>
        <v>4465000</v>
      </c>
      <c r="CU18" s="11">
        <f t="shared" si="43"/>
        <v>4465000</v>
      </c>
      <c r="CV18" s="11">
        <f t="shared" si="43"/>
        <v>4465000</v>
      </c>
      <c r="CW18" s="11">
        <f t="shared" si="43"/>
        <v>4465000</v>
      </c>
      <c r="CX18" s="11">
        <f t="shared" si="43"/>
        <v>4465000</v>
      </c>
      <c r="CY18" s="11">
        <f t="shared" si="43"/>
        <v>4465000</v>
      </c>
      <c r="CZ18" s="11">
        <f t="shared" si="43"/>
        <v>4465000</v>
      </c>
    </row>
    <row r="19" spans="1:104" s="10" customFormat="1" x14ac:dyDescent="0.2">
      <c r="A19" s="183" t="s">
        <v>213</v>
      </c>
      <c r="C19" s="106">
        <f>SUM(V19:AF19)</f>
        <v>34526.041473765421</v>
      </c>
      <c r="D19" s="106">
        <f>SUM(AG19:AR19)</f>
        <v>53588.54382716048</v>
      </c>
      <c r="E19" s="106">
        <f>SUM(AS19:BD19)</f>
        <v>206955.75694444447</v>
      </c>
      <c r="F19" s="117">
        <f>SUM(BE19:BP19)</f>
        <v>206955.75694444447</v>
      </c>
      <c r="G19" s="117">
        <f>SUM(BQ19:CB19)</f>
        <v>206955.75694444447</v>
      </c>
      <c r="H19" s="117">
        <f>SUM(CC19:CN19)</f>
        <v>206955.75694444447</v>
      </c>
      <c r="I19" s="117">
        <f>SUM(CO19:CZ19)</f>
        <v>206955.75694444447</v>
      </c>
      <c r="V19" s="10">
        <f t="shared" ref="V19:BK19" si="44">V10*V15</f>
        <v>3127.6736111111109</v>
      </c>
      <c r="W19" s="10">
        <f t="shared" si="44"/>
        <v>3127.6736111111109</v>
      </c>
      <c r="X19" s="10">
        <f t="shared" si="44"/>
        <v>3127.6736111111109</v>
      </c>
      <c r="Y19" s="10">
        <f t="shared" si="44"/>
        <v>3127.6736111111109</v>
      </c>
      <c r="Z19" s="10">
        <f t="shared" si="44"/>
        <v>3127.6736111111109</v>
      </c>
      <c r="AA19" s="10">
        <f t="shared" si="44"/>
        <v>3127.6736111111109</v>
      </c>
      <c r="AB19" s="10">
        <f t="shared" si="44"/>
        <v>3127.6736111111109</v>
      </c>
      <c r="AC19" s="10">
        <f t="shared" si="44"/>
        <v>3127.6736111111109</v>
      </c>
      <c r="AD19" s="10">
        <f t="shared" si="44"/>
        <v>3127.6736111111109</v>
      </c>
      <c r="AE19" s="10">
        <f t="shared" si="44"/>
        <v>3127.6736111111109</v>
      </c>
      <c r="AF19" s="10">
        <f t="shared" si="44"/>
        <v>3249.3053626543201</v>
      </c>
      <c r="AG19" s="10">
        <f t="shared" si="44"/>
        <v>3349.28398919753</v>
      </c>
      <c r="AH19" s="10">
        <f t="shared" si="44"/>
        <v>3349.28398919753</v>
      </c>
      <c r="AI19" s="10">
        <f t="shared" si="44"/>
        <v>3349.28398919753</v>
      </c>
      <c r="AJ19" s="10">
        <f t="shared" si="44"/>
        <v>3349.28398919753</v>
      </c>
      <c r="AK19" s="10">
        <f t="shared" si="44"/>
        <v>3349.28398919753</v>
      </c>
      <c r="AL19" s="10">
        <f t="shared" si="44"/>
        <v>3349.28398919753</v>
      </c>
      <c r="AM19" s="10">
        <f t="shared" si="44"/>
        <v>3349.28398919753</v>
      </c>
      <c r="AN19" s="10">
        <f t="shared" si="44"/>
        <v>3349.28398919753</v>
      </c>
      <c r="AO19" s="10">
        <f t="shared" si="44"/>
        <v>3349.28398919753</v>
      </c>
      <c r="AP19" s="10">
        <f t="shared" si="44"/>
        <v>3349.28398919753</v>
      </c>
      <c r="AQ19" s="10">
        <f t="shared" si="44"/>
        <v>3349.28398919753</v>
      </c>
      <c r="AR19" s="10">
        <f t="shared" si="44"/>
        <v>16746.419945987651</v>
      </c>
      <c r="AS19" s="10">
        <f t="shared" si="44"/>
        <v>17246.313078703701</v>
      </c>
      <c r="AT19" s="10">
        <f t="shared" si="44"/>
        <v>17246.313078703701</v>
      </c>
      <c r="AU19" s="10">
        <f t="shared" si="44"/>
        <v>17246.313078703701</v>
      </c>
      <c r="AV19" s="10">
        <f t="shared" si="44"/>
        <v>17246.313078703701</v>
      </c>
      <c r="AW19" s="10">
        <f t="shared" si="44"/>
        <v>17246.313078703701</v>
      </c>
      <c r="AX19" s="10">
        <f t="shared" si="44"/>
        <v>17246.313078703701</v>
      </c>
      <c r="AY19" s="10">
        <f t="shared" si="44"/>
        <v>17246.313078703701</v>
      </c>
      <c r="AZ19" s="10">
        <f t="shared" si="44"/>
        <v>17246.313078703701</v>
      </c>
      <c r="BA19" s="10">
        <f t="shared" si="44"/>
        <v>17246.313078703701</v>
      </c>
      <c r="BB19" s="10">
        <f t="shared" si="44"/>
        <v>17246.313078703701</v>
      </c>
      <c r="BC19" s="10">
        <f t="shared" si="44"/>
        <v>17246.313078703701</v>
      </c>
      <c r="BD19" s="10">
        <f>BD10*BD15</f>
        <v>17246.313078703701</v>
      </c>
      <c r="BE19" s="10">
        <f t="shared" si="44"/>
        <v>17246.313078703701</v>
      </c>
      <c r="BF19" s="10">
        <f t="shared" si="44"/>
        <v>17246.313078703701</v>
      </c>
      <c r="BG19" s="10">
        <f t="shared" si="44"/>
        <v>17246.313078703701</v>
      </c>
      <c r="BH19" s="10">
        <f t="shared" si="44"/>
        <v>17246.313078703701</v>
      </c>
      <c r="BI19" s="10">
        <f t="shared" si="44"/>
        <v>17246.313078703701</v>
      </c>
      <c r="BJ19" s="10">
        <f t="shared" si="44"/>
        <v>17246.313078703701</v>
      </c>
      <c r="BK19" s="10">
        <f t="shared" si="44"/>
        <v>17246.313078703701</v>
      </c>
      <c r="BL19" s="10">
        <f t="shared" ref="BL19:BP19" si="45">BL10*BL15</f>
        <v>17246.313078703701</v>
      </c>
      <c r="BM19" s="10">
        <f t="shared" si="45"/>
        <v>17246.313078703701</v>
      </c>
      <c r="BN19" s="10">
        <f t="shared" si="45"/>
        <v>17246.313078703701</v>
      </c>
      <c r="BO19" s="10">
        <f t="shared" si="45"/>
        <v>17246.313078703701</v>
      </c>
      <c r="BP19" s="10">
        <f t="shared" si="45"/>
        <v>17246.313078703701</v>
      </c>
      <c r="BQ19" s="10">
        <f t="shared" ref="BQ19:CB19" si="46">BQ10*BQ15</f>
        <v>17246.313078703701</v>
      </c>
      <c r="BR19" s="10">
        <f t="shared" si="46"/>
        <v>17246.313078703701</v>
      </c>
      <c r="BS19" s="10">
        <f t="shared" si="46"/>
        <v>17246.313078703701</v>
      </c>
      <c r="BT19" s="10">
        <f t="shared" si="46"/>
        <v>17246.313078703701</v>
      </c>
      <c r="BU19" s="10">
        <f t="shared" si="46"/>
        <v>17246.313078703701</v>
      </c>
      <c r="BV19" s="10">
        <f t="shared" si="46"/>
        <v>17246.313078703701</v>
      </c>
      <c r="BW19" s="10">
        <f t="shared" si="46"/>
        <v>17246.313078703701</v>
      </c>
      <c r="BX19" s="10">
        <f t="shared" si="46"/>
        <v>17246.313078703701</v>
      </c>
      <c r="BY19" s="10">
        <f t="shared" si="46"/>
        <v>17246.313078703701</v>
      </c>
      <c r="BZ19" s="10">
        <f t="shared" si="46"/>
        <v>17246.313078703701</v>
      </c>
      <c r="CA19" s="10">
        <f t="shared" si="46"/>
        <v>17246.313078703701</v>
      </c>
      <c r="CB19" s="10">
        <f t="shared" si="46"/>
        <v>17246.313078703701</v>
      </c>
      <c r="CC19" s="10">
        <f t="shared" ref="CC19:CN19" si="47">CC10*CC15</f>
        <v>17246.313078703701</v>
      </c>
      <c r="CD19" s="10">
        <f t="shared" si="47"/>
        <v>17246.313078703701</v>
      </c>
      <c r="CE19" s="10">
        <f t="shared" si="47"/>
        <v>17246.313078703701</v>
      </c>
      <c r="CF19" s="10">
        <f t="shared" si="47"/>
        <v>17246.313078703701</v>
      </c>
      <c r="CG19" s="10">
        <f t="shared" si="47"/>
        <v>17246.313078703701</v>
      </c>
      <c r="CH19" s="10">
        <f t="shared" si="47"/>
        <v>17246.313078703701</v>
      </c>
      <c r="CI19" s="10">
        <f t="shared" si="47"/>
        <v>17246.313078703701</v>
      </c>
      <c r="CJ19" s="10">
        <f t="shared" si="47"/>
        <v>17246.313078703701</v>
      </c>
      <c r="CK19" s="10">
        <f t="shared" si="47"/>
        <v>17246.313078703701</v>
      </c>
      <c r="CL19" s="10">
        <f t="shared" si="47"/>
        <v>17246.313078703701</v>
      </c>
      <c r="CM19" s="10">
        <f t="shared" si="47"/>
        <v>17246.313078703701</v>
      </c>
      <c r="CN19" s="10">
        <f t="shared" si="47"/>
        <v>17246.313078703701</v>
      </c>
      <c r="CO19" s="10">
        <f t="shared" ref="CO19:CZ19" si="48">CO10*CO15</f>
        <v>17246.313078703701</v>
      </c>
      <c r="CP19" s="10">
        <f t="shared" si="48"/>
        <v>17246.313078703701</v>
      </c>
      <c r="CQ19" s="10">
        <f t="shared" si="48"/>
        <v>17246.313078703701</v>
      </c>
      <c r="CR19" s="10">
        <f t="shared" si="48"/>
        <v>17246.313078703701</v>
      </c>
      <c r="CS19" s="10">
        <f t="shared" si="48"/>
        <v>17246.313078703701</v>
      </c>
      <c r="CT19" s="10">
        <f t="shared" si="48"/>
        <v>17246.313078703701</v>
      </c>
      <c r="CU19" s="10">
        <f t="shared" si="48"/>
        <v>17246.313078703701</v>
      </c>
      <c r="CV19" s="10">
        <f t="shared" si="48"/>
        <v>17246.313078703701</v>
      </c>
      <c r="CW19" s="10">
        <f t="shared" si="48"/>
        <v>17246.313078703701</v>
      </c>
      <c r="CX19" s="10">
        <f t="shared" si="48"/>
        <v>17246.313078703701</v>
      </c>
      <c r="CY19" s="10">
        <f t="shared" si="48"/>
        <v>17246.313078703701</v>
      </c>
      <c r="CZ19" s="10">
        <f t="shared" si="48"/>
        <v>17246.313078703701</v>
      </c>
    </row>
    <row r="20" spans="1:104" s="136" customFormat="1" x14ac:dyDescent="0.2">
      <c r="A20" s="69" t="s">
        <v>110</v>
      </c>
      <c r="B20" s="69"/>
      <c r="C20" s="77">
        <f>SUM(C18:C19)</f>
        <v>8851713.5414737649</v>
      </c>
      <c r="D20" s="77">
        <f t="shared" ref="D20" si="49">SUM(D18:D19)</f>
        <v>14037588.543827159</v>
      </c>
      <c r="E20" s="77">
        <f t="shared" ref="E20:G20" si="50">SUM(E18:E19)</f>
        <v>53786955.756944448</v>
      </c>
      <c r="F20" s="77">
        <f t="shared" si="50"/>
        <v>53786955.756944448</v>
      </c>
      <c r="G20" s="77">
        <f t="shared" si="50"/>
        <v>53786955.756944448</v>
      </c>
      <c r="H20" s="77">
        <f t="shared" ref="H20:I20" si="51">SUM(H18:H19)</f>
        <v>53786955.756944448</v>
      </c>
      <c r="I20" s="77">
        <f t="shared" si="51"/>
        <v>53786955.756944448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  <c r="V20" s="70">
        <f t="shared" ref="V20:AB20" si="52">SUM(V18:V19)</f>
        <v>804690.17361111112</v>
      </c>
      <c r="W20" s="70">
        <f t="shared" si="52"/>
        <v>804690.17361111112</v>
      </c>
      <c r="X20" s="70">
        <f t="shared" si="52"/>
        <v>804690.17361111112</v>
      </c>
      <c r="Y20" s="70">
        <f t="shared" si="52"/>
        <v>804690.17361111112</v>
      </c>
      <c r="Z20" s="70">
        <f t="shared" si="52"/>
        <v>804690.17361111112</v>
      </c>
      <c r="AA20" s="70">
        <f t="shared" si="52"/>
        <v>804690.17361111112</v>
      </c>
      <c r="AB20" s="70">
        <f t="shared" si="52"/>
        <v>804690.17361111112</v>
      </c>
      <c r="AC20" s="70">
        <f t="shared" ref="AC20:BK20" si="53">SUM(AC18:AC19)</f>
        <v>804690.17361111112</v>
      </c>
      <c r="AD20" s="70">
        <f t="shared" si="53"/>
        <v>804690.17361111112</v>
      </c>
      <c r="AE20" s="70">
        <f t="shared" si="53"/>
        <v>804690.17361111112</v>
      </c>
      <c r="AF20" s="70">
        <f t="shared" si="53"/>
        <v>804811.80536265427</v>
      </c>
      <c r="AG20" s="70">
        <f t="shared" si="53"/>
        <v>877349.28398919746</v>
      </c>
      <c r="AH20" s="70">
        <f t="shared" si="53"/>
        <v>877349.28398919746</v>
      </c>
      <c r="AI20" s="70">
        <f t="shared" si="53"/>
        <v>877349.28398919746</v>
      </c>
      <c r="AJ20" s="70">
        <f t="shared" si="53"/>
        <v>877349.28398919746</v>
      </c>
      <c r="AK20" s="70">
        <f t="shared" si="53"/>
        <v>877349.28398919746</v>
      </c>
      <c r="AL20" s="70">
        <f t="shared" si="53"/>
        <v>877349.28398919746</v>
      </c>
      <c r="AM20" s="70">
        <f t="shared" si="53"/>
        <v>877349.28398919746</v>
      </c>
      <c r="AN20" s="70">
        <f t="shared" si="53"/>
        <v>877349.28398919746</v>
      </c>
      <c r="AO20" s="70">
        <f t="shared" si="53"/>
        <v>877349.28398919746</v>
      </c>
      <c r="AP20" s="70">
        <f t="shared" si="53"/>
        <v>877349.28398919746</v>
      </c>
      <c r="AQ20" s="70">
        <f t="shared" si="53"/>
        <v>877349.28398919746</v>
      </c>
      <c r="AR20" s="70">
        <f t="shared" si="53"/>
        <v>4386746.4199459879</v>
      </c>
      <c r="AS20" s="70">
        <f t="shared" si="53"/>
        <v>4482246.3130787034</v>
      </c>
      <c r="AT20" s="70">
        <f t="shared" si="53"/>
        <v>4482246.3130787034</v>
      </c>
      <c r="AU20" s="70">
        <f t="shared" si="53"/>
        <v>4482246.3130787034</v>
      </c>
      <c r="AV20" s="70">
        <f t="shared" si="53"/>
        <v>4482246.3130787034</v>
      </c>
      <c r="AW20" s="70">
        <f t="shared" si="53"/>
        <v>4482246.3130787034</v>
      </c>
      <c r="AX20" s="70">
        <f t="shared" si="53"/>
        <v>4482246.3130787034</v>
      </c>
      <c r="AY20" s="70">
        <f t="shared" si="53"/>
        <v>4482246.3130787034</v>
      </c>
      <c r="AZ20" s="70">
        <f t="shared" si="53"/>
        <v>4482246.3130787034</v>
      </c>
      <c r="BA20" s="70">
        <f t="shared" si="53"/>
        <v>4482246.3130787034</v>
      </c>
      <c r="BB20" s="70">
        <f t="shared" si="53"/>
        <v>4482246.3130787034</v>
      </c>
      <c r="BC20" s="70">
        <f t="shared" si="53"/>
        <v>4482246.3130787034</v>
      </c>
      <c r="BD20" s="70">
        <f t="shared" si="53"/>
        <v>4482246.3130787034</v>
      </c>
      <c r="BE20" s="70">
        <f t="shared" si="53"/>
        <v>4482246.3130787034</v>
      </c>
      <c r="BF20" s="70">
        <f t="shared" si="53"/>
        <v>4482246.3130787034</v>
      </c>
      <c r="BG20" s="70">
        <f t="shared" si="53"/>
        <v>4482246.3130787034</v>
      </c>
      <c r="BH20" s="70">
        <f t="shared" si="53"/>
        <v>4482246.3130787034</v>
      </c>
      <c r="BI20" s="70">
        <f t="shared" si="53"/>
        <v>4482246.3130787034</v>
      </c>
      <c r="BJ20" s="70">
        <f t="shared" si="53"/>
        <v>4482246.3130787034</v>
      </c>
      <c r="BK20" s="70">
        <f t="shared" si="53"/>
        <v>4482246.3130787034</v>
      </c>
      <c r="BL20" s="70">
        <f t="shared" ref="BL20:BP20" si="54">SUM(BL18:BL19)</f>
        <v>4482246.3130787034</v>
      </c>
      <c r="BM20" s="70">
        <f t="shared" si="54"/>
        <v>4482246.3130787034</v>
      </c>
      <c r="BN20" s="70">
        <f t="shared" si="54"/>
        <v>4482246.3130787034</v>
      </c>
      <c r="BO20" s="70">
        <f t="shared" si="54"/>
        <v>4482246.3130787034</v>
      </c>
      <c r="BP20" s="70">
        <f t="shared" si="54"/>
        <v>4482246.3130787034</v>
      </c>
      <c r="BQ20" s="70">
        <f t="shared" ref="BQ20:CB20" si="55">SUM(BQ18:BQ19)</f>
        <v>4482246.3130787034</v>
      </c>
      <c r="BR20" s="70">
        <f t="shared" si="55"/>
        <v>4482246.3130787034</v>
      </c>
      <c r="BS20" s="70">
        <f t="shared" si="55"/>
        <v>4482246.3130787034</v>
      </c>
      <c r="BT20" s="70">
        <f t="shared" si="55"/>
        <v>4482246.3130787034</v>
      </c>
      <c r="BU20" s="70">
        <f t="shared" si="55"/>
        <v>4482246.3130787034</v>
      </c>
      <c r="BV20" s="70">
        <f t="shared" si="55"/>
        <v>4482246.3130787034</v>
      </c>
      <c r="BW20" s="70">
        <f t="shared" si="55"/>
        <v>4482246.3130787034</v>
      </c>
      <c r="BX20" s="70">
        <f t="shared" si="55"/>
        <v>4482246.3130787034</v>
      </c>
      <c r="BY20" s="70">
        <f t="shared" si="55"/>
        <v>4482246.3130787034</v>
      </c>
      <c r="BZ20" s="70">
        <f t="shared" si="55"/>
        <v>4482246.3130787034</v>
      </c>
      <c r="CA20" s="70">
        <f t="shared" si="55"/>
        <v>4482246.3130787034</v>
      </c>
      <c r="CB20" s="70">
        <f t="shared" si="55"/>
        <v>4482246.3130787034</v>
      </c>
      <c r="CC20" s="70">
        <f t="shared" ref="CC20:CN20" si="56">SUM(CC18:CC19)</f>
        <v>4482246.3130787034</v>
      </c>
      <c r="CD20" s="70">
        <f t="shared" si="56"/>
        <v>4482246.3130787034</v>
      </c>
      <c r="CE20" s="70">
        <f t="shared" si="56"/>
        <v>4482246.3130787034</v>
      </c>
      <c r="CF20" s="70">
        <f t="shared" si="56"/>
        <v>4482246.3130787034</v>
      </c>
      <c r="CG20" s="70">
        <f t="shared" si="56"/>
        <v>4482246.3130787034</v>
      </c>
      <c r="CH20" s="70">
        <f t="shared" si="56"/>
        <v>4482246.3130787034</v>
      </c>
      <c r="CI20" s="70">
        <f t="shared" si="56"/>
        <v>4482246.3130787034</v>
      </c>
      <c r="CJ20" s="70">
        <f t="shared" si="56"/>
        <v>4482246.3130787034</v>
      </c>
      <c r="CK20" s="70">
        <f t="shared" si="56"/>
        <v>4482246.3130787034</v>
      </c>
      <c r="CL20" s="70">
        <f t="shared" si="56"/>
        <v>4482246.3130787034</v>
      </c>
      <c r="CM20" s="70">
        <f t="shared" si="56"/>
        <v>4482246.3130787034</v>
      </c>
      <c r="CN20" s="70">
        <f t="shared" si="56"/>
        <v>4482246.3130787034</v>
      </c>
      <c r="CO20" s="70">
        <f t="shared" ref="CO20:CZ20" si="57">SUM(CO18:CO19)</f>
        <v>4482246.3130787034</v>
      </c>
      <c r="CP20" s="70">
        <f t="shared" si="57"/>
        <v>4482246.3130787034</v>
      </c>
      <c r="CQ20" s="70">
        <f t="shared" si="57"/>
        <v>4482246.3130787034</v>
      </c>
      <c r="CR20" s="70">
        <f t="shared" si="57"/>
        <v>4482246.3130787034</v>
      </c>
      <c r="CS20" s="70">
        <f t="shared" si="57"/>
        <v>4482246.3130787034</v>
      </c>
      <c r="CT20" s="70">
        <f t="shared" si="57"/>
        <v>4482246.3130787034</v>
      </c>
      <c r="CU20" s="70">
        <f t="shared" si="57"/>
        <v>4482246.3130787034</v>
      </c>
      <c r="CV20" s="70">
        <f t="shared" si="57"/>
        <v>4482246.3130787034</v>
      </c>
      <c r="CW20" s="70">
        <f t="shared" si="57"/>
        <v>4482246.3130787034</v>
      </c>
      <c r="CX20" s="70">
        <f t="shared" si="57"/>
        <v>4482246.3130787034</v>
      </c>
      <c r="CY20" s="70">
        <f t="shared" si="57"/>
        <v>4482246.3130787034</v>
      </c>
      <c r="CZ20" s="70">
        <f t="shared" si="57"/>
        <v>4482246.3130787034</v>
      </c>
    </row>
    <row r="23" spans="1:104" x14ac:dyDescent="0.2">
      <c r="A23" s="1" t="s">
        <v>170</v>
      </c>
      <c r="C23" s="40">
        <f t="shared" ref="C23:H23" si="58">C20/C11</f>
        <v>2.2527035856107833</v>
      </c>
      <c r="D23" s="40">
        <f t="shared" si="58"/>
        <v>2.3027553180252243</v>
      </c>
      <c r="E23" s="40">
        <f t="shared" si="58"/>
        <v>2.352886523645473</v>
      </c>
      <c r="F23" s="40">
        <f t="shared" si="58"/>
        <v>2.352886523645473</v>
      </c>
      <c r="G23" s="40">
        <f t="shared" si="58"/>
        <v>2.352886523645473</v>
      </c>
      <c r="H23" s="40">
        <f t="shared" si="58"/>
        <v>2.352886523645473</v>
      </c>
      <c r="I23" s="40">
        <f t="shared" ref="I23" si="59">I20/I11</f>
        <v>2.352886523645473</v>
      </c>
    </row>
    <row r="25" spans="1:104" x14ac:dyDescent="0.2">
      <c r="A25" s="143" t="s">
        <v>219</v>
      </c>
      <c r="C25" s="132">
        <v>0.75</v>
      </c>
      <c r="D25" s="184">
        <v>0.8</v>
      </c>
      <c r="E25" s="184">
        <v>0.8</v>
      </c>
      <c r="F25" s="184">
        <v>0.8</v>
      </c>
      <c r="G25" s="184">
        <v>0.8</v>
      </c>
      <c r="H25" s="184">
        <v>0.8</v>
      </c>
      <c r="I25" s="184">
        <v>0.8</v>
      </c>
    </row>
    <row r="26" spans="1:104" x14ac:dyDescent="0.2">
      <c r="A26" s="143" t="s">
        <v>171</v>
      </c>
      <c r="C26" s="48">
        <f>F37*C25</f>
        <v>356250</v>
      </c>
      <c r="D26" s="48">
        <f>F37*D25</f>
        <v>380000</v>
      </c>
      <c r="E26" s="48">
        <f>F37*E25</f>
        <v>380000</v>
      </c>
      <c r="F26" s="48">
        <f>F37*F25</f>
        <v>380000</v>
      </c>
      <c r="G26" s="48">
        <f>F37*G25</f>
        <v>380000</v>
      </c>
      <c r="H26" s="48">
        <f>F37*H25</f>
        <v>380000</v>
      </c>
      <c r="I26" s="48">
        <f>F37*I25</f>
        <v>380000</v>
      </c>
    </row>
    <row r="27" spans="1:104" x14ac:dyDescent="0.2">
      <c r="A27" s="143" t="s">
        <v>220</v>
      </c>
      <c r="C27" s="1">
        <v>11</v>
      </c>
      <c r="D27" s="1">
        <v>12</v>
      </c>
      <c r="E27" s="1">
        <v>12</v>
      </c>
      <c r="F27" s="1">
        <v>12</v>
      </c>
      <c r="G27" s="1">
        <v>12</v>
      </c>
      <c r="H27" s="1">
        <v>12</v>
      </c>
      <c r="I27" s="1">
        <v>12</v>
      </c>
    </row>
    <row r="28" spans="1:104" x14ac:dyDescent="0.2">
      <c r="A28" s="143"/>
    </row>
    <row r="29" spans="1:104" x14ac:dyDescent="0.2">
      <c r="A29" s="143" t="s">
        <v>219</v>
      </c>
      <c r="C29" s="184">
        <v>0.75</v>
      </c>
      <c r="D29" s="132">
        <v>0.85</v>
      </c>
      <c r="E29" s="132">
        <v>0.85</v>
      </c>
      <c r="F29" s="132">
        <v>0.85</v>
      </c>
      <c r="G29" s="132">
        <v>0.85</v>
      </c>
      <c r="H29" s="132">
        <v>0.85</v>
      </c>
      <c r="I29" s="132">
        <v>0.85</v>
      </c>
    </row>
    <row r="30" spans="1:104" x14ac:dyDescent="0.2">
      <c r="A30" s="143" t="s">
        <v>215</v>
      </c>
      <c r="C30" s="48">
        <f>C40*C29*C39*C31/12</f>
        <v>9623.6111111111095</v>
      </c>
      <c r="D30" s="48">
        <f>C40*D29*C39*D31/12</f>
        <v>11997.435185185182</v>
      </c>
      <c r="E30" s="48">
        <f>C40*E29*C39*E31/12</f>
        <v>11997.435185185182</v>
      </c>
      <c r="F30" s="48">
        <f>C40*F29*C39*F31/12</f>
        <v>11997.435185185182</v>
      </c>
      <c r="G30" s="48">
        <f>C40*G29*C39*G31/12</f>
        <v>11997.435185185182</v>
      </c>
      <c r="H30" s="48">
        <f>C40*H29*C39*H31/12</f>
        <v>11997.435185185182</v>
      </c>
      <c r="I30" s="48">
        <f>C40*I29*C39*I31/12</f>
        <v>11997.435185185182</v>
      </c>
    </row>
    <row r="31" spans="1:104" x14ac:dyDescent="0.2">
      <c r="A31" s="143" t="s">
        <v>172</v>
      </c>
      <c r="C31" s="48">
        <v>20</v>
      </c>
      <c r="D31" s="48">
        <v>22</v>
      </c>
      <c r="E31" s="48">
        <v>22</v>
      </c>
      <c r="F31" s="48">
        <v>22</v>
      </c>
      <c r="G31" s="48">
        <v>22</v>
      </c>
      <c r="H31" s="48">
        <v>22</v>
      </c>
      <c r="I31" s="48">
        <v>22</v>
      </c>
    </row>
    <row r="32" spans="1:104" x14ac:dyDescent="0.2">
      <c r="A32" s="12"/>
    </row>
    <row r="36" spans="1:8" x14ac:dyDescent="0.2">
      <c r="E36" s="292" t="s">
        <v>308</v>
      </c>
      <c r="F36" s="292"/>
      <c r="G36" s="292" t="s">
        <v>310</v>
      </c>
      <c r="H36" s="292"/>
    </row>
    <row r="37" spans="1:8" x14ac:dyDescent="0.2">
      <c r="A37" s="3" t="s">
        <v>228</v>
      </c>
      <c r="B37" s="3"/>
      <c r="C37" s="195">
        <f>365/D50</f>
        <v>22.346938775510207</v>
      </c>
      <c r="D37" s="3" t="s">
        <v>133</v>
      </c>
      <c r="E37" s="184">
        <v>1</v>
      </c>
      <c r="F37" s="48">
        <v>475000</v>
      </c>
      <c r="G37" s="184">
        <v>1</v>
      </c>
      <c r="H37" s="48">
        <v>12831</v>
      </c>
    </row>
    <row r="38" spans="1:8" x14ac:dyDescent="0.2">
      <c r="A38" s="3" t="s">
        <v>229</v>
      </c>
      <c r="B38" s="3"/>
      <c r="C38" s="195">
        <v>75</v>
      </c>
      <c r="D38" s="3"/>
      <c r="E38" s="184">
        <v>0.95</v>
      </c>
      <c r="F38" s="48">
        <f>F37*E38</f>
        <v>451250</v>
      </c>
      <c r="G38" s="184">
        <v>0.95</v>
      </c>
      <c r="H38" s="48">
        <f>H37*G38</f>
        <v>12189.449999999999</v>
      </c>
    </row>
    <row r="39" spans="1:8" x14ac:dyDescent="0.2">
      <c r="A39" s="3" t="s">
        <v>230</v>
      </c>
      <c r="B39" s="3"/>
      <c r="C39" s="195">
        <f>C50/C38</f>
        <v>15.397777777777776</v>
      </c>
      <c r="D39" s="3"/>
      <c r="E39" s="184">
        <v>0.9</v>
      </c>
      <c r="F39" s="232">
        <f>F37*E39</f>
        <v>427500</v>
      </c>
      <c r="G39" s="184">
        <v>0.9</v>
      </c>
      <c r="H39" s="48">
        <f>H37*G39</f>
        <v>11547.9</v>
      </c>
    </row>
    <row r="40" spans="1:8" x14ac:dyDescent="0.2">
      <c r="A40" s="3" t="s">
        <v>231</v>
      </c>
      <c r="B40" s="3"/>
      <c r="C40" s="195">
        <v>500</v>
      </c>
      <c r="D40" s="3"/>
      <c r="E40" s="184">
        <v>0.85</v>
      </c>
      <c r="F40" s="232">
        <f>F37*E40</f>
        <v>403750</v>
      </c>
      <c r="G40" s="184">
        <v>0.85</v>
      </c>
      <c r="H40" s="48">
        <f>H37*G40</f>
        <v>10906.35</v>
      </c>
    </row>
    <row r="41" spans="1:8" x14ac:dyDescent="0.2">
      <c r="A41" s="3"/>
      <c r="B41" s="3"/>
      <c r="C41" s="3"/>
      <c r="D41" s="3"/>
    </row>
    <row r="42" spans="1:8" x14ac:dyDescent="0.2">
      <c r="A42" s="3"/>
      <c r="B42" s="3"/>
      <c r="C42" s="3"/>
      <c r="D42" s="3"/>
    </row>
    <row r="43" spans="1:8" x14ac:dyDescent="0.2">
      <c r="A43" s="3"/>
      <c r="B43" s="3"/>
      <c r="C43" s="3" t="s">
        <v>232</v>
      </c>
      <c r="D43" s="3" t="s">
        <v>233</v>
      </c>
    </row>
    <row r="44" spans="1:8" x14ac:dyDescent="0.2">
      <c r="A44" s="3" t="s">
        <v>234</v>
      </c>
      <c r="B44" s="3"/>
      <c r="C44" s="196">
        <v>1114</v>
      </c>
      <c r="D44" s="3">
        <v>14</v>
      </c>
    </row>
    <row r="45" spans="1:8" x14ac:dyDescent="0.2">
      <c r="A45" s="3" t="s">
        <v>235</v>
      </c>
      <c r="B45" s="3"/>
      <c r="C45" s="3">
        <v>835</v>
      </c>
      <c r="D45" s="3">
        <v>14</v>
      </c>
    </row>
    <row r="46" spans="1:8" x14ac:dyDescent="0.2">
      <c r="A46" s="3" t="s">
        <v>236</v>
      </c>
      <c r="B46" s="3"/>
      <c r="C46" s="196">
        <v>1982</v>
      </c>
      <c r="D46" s="3">
        <v>21</v>
      </c>
    </row>
    <row r="47" spans="1:8" x14ac:dyDescent="0.2">
      <c r="A47" s="3" t="s">
        <v>237</v>
      </c>
      <c r="B47" s="3"/>
      <c r="C47" s="3">
        <v>835</v>
      </c>
      <c r="D47" s="3">
        <v>14</v>
      </c>
    </row>
    <row r="48" spans="1:8" x14ac:dyDescent="0.2">
      <c r="A48" s="3" t="s">
        <v>238</v>
      </c>
      <c r="B48" s="3"/>
      <c r="C48" s="196">
        <v>1114</v>
      </c>
      <c r="D48" s="3">
        <v>14</v>
      </c>
    </row>
    <row r="49" spans="1:4" x14ac:dyDescent="0.2">
      <c r="A49" s="3" t="s">
        <v>239</v>
      </c>
      <c r="B49" s="3"/>
      <c r="C49" s="196">
        <v>1049</v>
      </c>
      <c r="D49" s="3">
        <v>21</v>
      </c>
    </row>
    <row r="50" spans="1:4" x14ac:dyDescent="0.2">
      <c r="A50" s="3" t="s">
        <v>240</v>
      </c>
      <c r="B50" s="3"/>
      <c r="C50" s="197">
        <f>SUM(C44:C49)/6</f>
        <v>1154.8333333333333</v>
      </c>
      <c r="D50" s="198">
        <f>SUM(D44:D49)/6</f>
        <v>16.333333333333332</v>
      </c>
    </row>
  </sheetData>
  <mergeCells count="2">
    <mergeCell ref="E36:F36"/>
    <mergeCell ref="G36:H36"/>
  </mergeCells>
  <phoneticPr fontId="9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F2726-49A8-4664-A25E-420542028679}">
  <dimension ref="A2:AY36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27" sqref="I27"/>
    </sheetView>
  </sheetViews>
  <sheetFormatPr defaultRowHeight="15" x14ac:dyDescent="0.25"/>
  <cols>
    <col min="1" max="1" width="52.140625" customWidth="1"/>
    <col min="2" max="6" width="3.28515625" bestFit="1" customWidth="1"/>
    <col min="7" max="7" width="3.28515625" customWidth="1"/>
    <col min="8" max="8" width="3.7109375" customWidth="1"/>
    <col min="9" max="12" width="3.28515625" bestFit="1" customWidth="1"/>
    <col min="13" max="16" width="3.7109375" bestFit="1" customWidth="1"/>
    <col min="17" max="20" width="4" bestFit="1" customWidth="1"/>
    <col min="21" max="24" width="3.7109375" bestFit="1" customWidth="1"/>
    <col min="25" max="29" width="4.140625" bestFit="1" customWidth="1"/>
    <col min="30" max="33" width="3.28515625" bestFit="1" customWidth="1"/>
    <col min="34" max="38" width="2.85546875" bestFit="1" customWidth="1"/>
    <col min="39" max="46" width="3.7109375" bestFit="1" customWidth="1"/>
    <col min="47" max="51" width="3.42578125" bestFit="1" customWidth="1"/>
    <col min="52" max="55" width="3.85546875" bestFit="1" customWidth="1"/>
    <col min="56" max="59" width="3.7109375" bestFit="1" customWidth="1"/>
    <col min="60" max="60" width="4.7109375" bestFit="1" customWidth="1"/>
    <col min="61" max="64" width="3.28515625" bestFit="1" customWidth="1"/>
    <col min="65" max="68" width="3.7109375" bestFit="1" customWidth="1"/>
    <col min="69" max="72" width="4" bestFit="1" customWidth="1"/>
    <col min="73" max="76" width="3.7109375" bestFit="1" customWidth="1"/>
    <col min="77" max="81" width="4.140625" bestFit="1" customWidth="1"/>
    <col min="82" max="85" width="3.28515625" bestFit="1" customWidth="1"/>
    <col min="86" max="90" width="2.85546875" bestFit="1" customWidth="1"/>
    <col min="91" max="98" width="3.7109375" bestFit="1" customWidth="1"/>
    <col min="99" max="103" width="3.42578125" bestFit="1" customWidth="1"/>
    <col min="104" max="107" width="3.85546875" bestFit="1" customWidth="1"/>
    <col min="108" max="110" width="3.7109375" bestFit="1" customWidth="1"/>
    <col min="111" max="196" width="3.7109375" customWidth="1"/>
  </cols>
  <sheetData>
    <row r="2" spans="1:51" x14ac:dyDescent="0.25">
      <c r="B2" s="159"/>
      <c r="C2" s="159"/>
      <c r="D2" s="159" t="s">
        <v>189</v>
      </c>
      <c r="E2" s="159"/>
      <c r="F2" s="159"/>
      <c r="G2" s="159"/>
      <c r="H2" s="159"/>
      <c r="I2" s="157"/>
      <c r="J2" s="157"/>
      <c r="K2" s="157" t="s">
        <v>190</v>
      </c>
      <c r="L2" s="157"/>
      <c r="M2" s="157"/>
      <c r="N2" s="157"/>
      <c r="O2" s="157"/>
      <c r="P2" s="158"/>
      <c r="Q2" s="158"/>
      <c r="R2" s="158" t="s">
        <v>192</v>
      </c>
      <c r="S2" s="158"/>
      <c r="T2" s="158"/>
      <c r="U2" s="158"/>
      <c r="V2" s="158"/>
      <c r="W2" s="88"/>
      <c r="X2" s="88"/>
      <c r="Y2" s="88" t="s">
        <v>193</v>
      </c>
      <c r="Z2" s="88"/>
      <c r="AA2" s="88"/>
      <c r="AB2" s="88"/>
      <c r="AC2" s="88"/>
      <c r="AD2" s="160"/>
      <c r="AE2" s="160"/>
      <c r="AF2" s="160" t="s">
        <v>194</v>
      </c>
      <c r="AG2" s="160"/>
      <c r="AH2" s="160"/>
      <c r="AI2" s="160"/>
      <c r="AJ2" s="160"/>
      <c r="AK2" s="172"/>
      <c r="AL2" s="172"/>
      <c r="AM2" s="172" t="s">
        <v>195</v>
      </c>
      <c r="AN2" s="172"/>
      <c r="AO2" s="172"/>
      <c r="AP2" s="172"/>
      <c r="AQ2" s="172"/>
      <c r="AR2" s="177"/>
      <c r="AS2" s="177"/>
      <c r="AT2" s="177" t="s">
        <v>202</v>
      </c>
      <c r="AU2" s="177"/>
      <c r="AV2" s="177"/>
      <c r="AW2" s="177"/>
      <c r="AX2" s="177"/>
    </row>
    <row r="3" spans="1:51" x14ac:dyDescent="0.25">
      <c r="B3" s="140" t="s">
        <v>187</v>
      </c>
      <c r="C3" s="140" t="s">
        <v>183</v>
      </c>
      <c r="D3" s="140" t="s">
        <v>184</v>
      </c>
      <c r="E3" s="140" t="s">
        <v>185</v>
      </c>
      <c r="F3" s="140" t="s">
        <v>184</v>
      </c>
      <c r="G3" s="140" t="s">
        <v>186</v>
      </c>
      <c r="H3" s="140" t="s">
        <v>187</v>
      </c>
      <c r="I3" s="140" t="s">
        <v>187</v>
      </c>
      <c r="J3" s="140" t="s">
        <v>183</v>
      </c>
      <c r="K3" s="140" t="s">
        <v>184</v>
      </c>
      <c r="L3" s="140" t="s">
        <v>185</v>
      </c>
      <c r="M3" s="140" t="s">
        <v>184</v>
      </c>
      <c r="N3" s="140" t="s">
        <v>186</v>
      </c>
      <c r="O3" s="140" t="s">
        <v>187</v>
      </c>
      <c r="P3" s="140" t="s">
        <v>187</v>
      </c>
      <c r="Q3" s="140" t="s">
        <v>183</v>
      </c>
      <c r="R3" s="140" t="s">
        <v>184</v>
      </c>
      <c r="S3" s="140" t="s">
        <v>185</v>
      </c>
      <c r="T3" s="140" t="s">
        <v>184</v>
      </c>
      <c r="U3" s="140" t="s">
        <v>186</v>
      </c>
      <c r="V3" s="140" t="s">
        <v>187</v>
      </c>
      <c r="W3" s="140" t="s">
        <v>187</v>
      </c>
      <c r="X3" s="140" t="s">
        <v>183</v>
      </c>
      <c r="Y3" s="140" t="s">
        <v>184</v>
      </c>
      <c r="Z3" s="140" t="s">
        <v>185</v>
      </c>
      <c r="AA3" s="140" t="s">
        <v>184</v>
      </c>
      <c r="AB3" s="140" t="s">
        <v>186</v>
      </c>
      <c r="AC3" s="140" t="s">
        <v>187</v>
      </c>
      <c r="AD3" s="140" t="s">
        <v>187</v>
      </c>
      <c r="AE3" s="140" t="s">
        <v>183</v>
      </c>
      <c r="AF3" s="140" t="s">
        <v>184</v>
      </c>
      <c r="AG3" s="140" t="s">
        <v>185</v>
      </c>
      <c r="AH3" s="140" t="s">
        <v>184</v>
      </c>
      <c r="AI3" s="140" t="s">
        <v>186</v>
      </c>
      <c r="AJ3" s="140" t="s">
        <v>187</v>
      </c>
      <c r="AK3" s="140" t="s">
        <v>187</v>
      </c>
      <c r="AL3" s="140" t="s">
        <v>183</v>
      </c>
      <c r="AM3" s="140" t="s">
        <v>184</v>
      </c>
      <c r="AN3" s="140" t="s">
        <v>185</v>
      </c>
      <c r="AO3" s="140" t="s">
        <v>184</v>
      </c>
      <c r="AP3" s="140" t="s">
        <v>186</v>
      </c>
      <c r="AQ3" s="140" t="s">
        <v>187</v>
      </c>
      <c r="AR3" s="140" t="s">
        <v>187</v>
      </c>
      <c r="AS3" s="140" t="s">
        <v>183</v>
      </c>
      <c r="AT3" s="140" t="s">
        <v>184</v>
      </c>
      <c r="AU3" s="140" t="s">
        <v>185</v>
      </c>
      <c r="AV3" s="140" t="s">
        <v>184</v>
      </c>
      <c r="AW3" s="140" t="s">
        <v>186</v>
      </c>
      <c r="AX3" s="140" t="s">
        <v>187</v>
      </c>
      <c r="AY3" s="140"/>
    </row>
    <row r="4" spans="1:51" x14ac:dyDescent="0.25">
      <c r="A4" t="s">
        <v>188</v>
      </c>
      <c r="B4" s="173"/>
      <c r="C4" s="174"/>
      <c r="D4" s="174"/>
      <c r="E4" s="174"/>
      <c r="F4" s="179">
        <v>5</v>
      </c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8">
        <v>34</v>
      </c>
      <c r="AO4" s="167"/>
      <c r="AP4" s="167"/>
      <c r="AQ4" s="176"/>
      <c r="AR4" s="176"/>
      <c r="AS4" s="161"/>
      <c r="AT4" s="86"/>
      <c r="AU4" s="180">
        <v>42</v>
      </c>
    </row>
    <row r="5" spans="1:51" x14ac:dyDescent="0.25">
      <c r="A5" t="s">
        <v>204</v>
      </c>
      <c r="B5" s="173"/>
      <c r="C5" s="174"/>
      <c r="D5" s="174"/>
      <c r="E5" s="174"/>
      <c r="F5" s="179">
        <v>5</v>
      </c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8">
        <v>31</v>
      </c>
      <c r="AL5" s="167"/>
      <c r="AM5" s="167"/>
      <c r="AN5" s="176"/>
      <c r="AO5" s="176"/>
      <c r="AP5" s="161"/>
      <c r="AQ5" s="86"/>
      <c r="AR5" s="181">
        <v>39</v>
      </c>
    </row>
    <row r="6" spans="1:51" x14ac:dyDescent="0.25">
      <c r="A6" t="s">
        <v>203</v>
      </c>
      <c r="B6" s="173"/>
      <c r="C6" s="174"/>
      <c r="D6" s="174"/>
      <c r="E6" s="174"/>
      <c r="F6" s="179">
        <v>5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8">
        <v>28</v>
      </c>
      <c r="AI6" s="167"/>
      <c r="AJ6" s="167"/>
      <c r="AK6" s="176"/>
      <c r="AL6" s="176"/>
      <c r="AM6" s="161"/>
      <c r="AN6" s="86"/>
      <c r="AO6" s="180">
        <v>35</v>
      </c>
    </row>
    <row r="7" spans="1:51" x14ac:dyDescent="0.25">
      <c r="A7" t="s">
        <v>205</v>
      </c>
      <c r="B7" s="173"/>
      <c r="C7" s="174"/>
      <c r="D7" s="174"/>
      <c r="E7" s="174"/>
      <c r="F7" s="179">
        <v>5</v>
      </c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8">
        <v>21</v>
      </c>
      <c r="AB7" s="167"/>
      <c r="AC7" s="167"/>
      <c r="AD7" s="176"/>
      <c r="AE7" s="176"/>
      <c r="AF7" s="161"/>
      <c r="AG7" s="86"/>
      <c r="AH7" s="180">
        <v>28</v>
      </c>
    </row>
    <row r="8" spans="1:51" x14ac:dyDescent="0.25">
      <c r="A8" t="s">
        <v>206</v>
      </c>
      <c r="B8" s="173"/>
      <c r="C8" s="174"/>
      <c r="D8" s="174"/>
      <c r="E8" s="174"/>
      <c r="F8" s="179">
        <v>5</v>
      </c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8">
        <v>14</v>
      </c>
      <c r="U8" s="167"/>
      <c r="V8" s="167"/>
      <c r="W8" s="176"/>
      <c r="X8" s="176"/>
      <c r="Y8" s="161"/>
      <c r="Z8" s="86"/>
      <c r="AA8" s="180">
        <v>26</v>
      </c>
    </row>
    <row r="9" spans="1:51" x14ac:dyDescent="0.25">
      <c r="A9" t="s">
        <v>207</v>
      </c>
      <c r="B9" s="173"/>
      <c r="C9" s="174"/>
      <c r="D9" s="174"/>
      <c r="E9" s="174"/>
      <c r="F9" s="179">
        <v>5</v>
      </c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8">
        <v>14</v>
      </c>
      <c r="U9" s="167"/>
      <c r="V9" s="167"/>
      <c r="W9" s="176"/>
      <c r="X9" s="176"/>
      <c r="Y9" s="161"/>
      <c r="Z9" s="86"/>
      <c r="AA9" s="180">
        <v>26</v>
      </c>
    </row>
    <row r="14" spans="1:51" ht="15.75" thickBot="1" x14ac:dyDescent="0.3"/>
    <row r="15" spans="1:51" x14ac:dyDescent="0.25">
      <c r="J15" s="2"/>
      <c r="K15" s="2"/>
      <c r="L15" s="2"/>
      <c r="M15" s="299" t="s">
        <v>191</v>
      </c>
      <c r="N15" s="300"/>
      <c r="O15" s="300"/>
      <c r="P15" s="300"/>
      <c r="Q15" s="301"/>
    </row>
    <row r="16" spans="1:51" x14ac:dyDescent="0.25">
      <c r="M16" s="303" t="s">
        <v>189</v>
      </c>
      <c r="N16" s="304"/>
      <c r="O16" s="305"/>
      <c r="P16" s="168"/>
      <c r="Q16" s="169"/>
    </row>
    <row r="17" spans="9:20" x14ac:dyDescent="0.25">
      <c r="M17" s="303" t="s">
        <v>190</v>
      </c>
      <c r="N17" s="304"/>
      <c r="O17" s="305"/>
      <c r="P17" s="162"/>
      <c r="Q17" s="169"/>
    </row>
    <row r="18" spans="9:20" x14ac:dyDescent="0.25">
      <c r="M18" s="303" t="s">
        <v>192</v>
      </c>
      <c r="N18" s="304"/>
      <c r="O18" s="305"/>
      <c r="P18" s="163"/>
      <c r="Q18" s="169"/>
      <c r="T18" s="114"/>
    </row>
    <row r="19" spans="9:20" x14ac:dyDescent="0.25">
      <c r="M19" s="303" t="s">
        <v>193</v>
      </c>
      <c r="N19" s="304"/>
      <c r="O19" s="305"/>
      <c r="P19" s="165"/>
      <c r="Q19" s="169"/>
    </row>
    <row r="20" spans="9:20" ht="14.65" customHeight="1" x14ac:dyDescent="0.25">
      <c r="I20" s="164"/>
      <c r="J20" s="164"/>
      <c r="K20" s="164"/>
      <c r="L20" s="164"/>
      <c r="M20" s="303" t="s">
        <v>194</v>
      </c>
      <c r="N20" s="304"/>
      <c r="O20" s="305"/>
      <c r="P20" s="166"/>
      <c r="Q20" s="169"/>
    </row>
    <row r="21" spans="9:20" ht="14.65" customHeight="1" x14ac:dyDescent="0.25">
      <c r="I21" s="164"/>
      <c r="J21" s="164"/>
      <c r="K21" s="164"/>
      <c r="L21" s="164"/>
      <c r="M21" s="303" t="s">
        <v>195</v>
      </c>
      <c r="N21" s="304"/>
      <c r="O21" s="305"/>
      <c r="P21" s="172"/>
      <c r="Q21" s="169"/>
    </row>
    <row r="22" spans="9:20" ht="14.65" customHeight="1" x14ac:dyDescent="0.25">
      <c r="I22" s="164"/>
      <c r="J22" s="164"/>
      <c r="K22" s="164"/>
      <c r="L22" s="164"/>
      <c r="M22" s="303" t="s">
        <v>202</v>
      </c>
      <c r="N22" s="304"/>
      <c r="O22" s="305"/>
      <c r="P22" s="177"/>
      <c r="Q22" s="169"/>
    </row>
    <row r="23" spans="9:20" ht="15.75" customHeight="1" x14ac:dyDescent="0.25">
      <c r="I23" s="164"/>
      <c r="J23" s="164"/>
      <c r="K23" s="164"/>
      <c r="L23" s="164"/>
      <c r="M23" s="296" t="s">
        <v>199</v>
      </c>
      <c r="N23" s="295"/>
      <c r="O23" s="302"/>
      <c r="P23" s="173"/>
      <c r="Q23" s="169"/>
    </row>
    <row r="24" spans="9:20" ht="15" customHeight="1" x14ac:dyDescent="0.25">
      <c r="I24" s="164"/>
      <c r="J24" s="164"/>
      <c r="K24" s="164"/>
      <c r="L24" s="164"/>
      <c r="M24" s="296" t="s">
        <v>200</v>
      </c>
      <c r="N24" s="295"/>
      <c r="O24" s="302"/>
      <c r="P24" s="174"/>
      <c r="Q24" s="169"/>
    </row>
    <row r="25" spans="9:20" x14ac:dyDescent="0.25">
      <c r="I25" s="2"/>
      <c r="J25" s="2"/>
      <c r="K25" s="2"/>
      <c r="L25" s="2"/>
      <c r="M25" s="296" t="s">
        <v>201</v>
      </c>
      <c r="N25" s="295"/>
      <c r="O25" s="302"/>
      <c r="P25" s="175"/>
      <c r="Q25" s="170"/>
    </row>
    <row r="26" spans="9:20" x14ac:dyDescent="0.25">
      <c r="I26" s="89"/>
      <c r="J26" s="89"/>
      <c r="K26" s="89"/>
      <c r="L26" s="89"/>
      <c r="M26" s="296" t="s">
        <v>196</v>
      </c>
      <c r="N26" s="295"/>
      <c r="O26" s="302"/>
      <c r="P26" s="167"/>
      <c r="Q26" s="170"/>
    </row>
    <row r="27" spans="9:20" x14ac:dyDescent="0.25">
      <c r="I27" s="89"/>
      <c r="J27" s="89"/>
      <c r="K27" s="89"/>
      <c r="L27" s="89"/>
      <c r="M27" s="296" t="s">
        <v>178</v>
      </c>
      <c r="N27" s="295"/>
      <c r="O27" s="295"/>
      <c r="P27" s="176"/>
      <c r="Q27" s="170"/>
    </row>
    <row r="28" spans="9:20" x14ac:dyDescent="0.25">
      <c r="I28" s="2"/>
      <c r="J28" s="2"/>
      <c r="K28" s="2"/>
      <c r="L28" s="2"/>
      <c r="M28" s="296" t="s">
        <v>197</v>
      </c>
      <c r="N28" s="295"/>
      <c r="O28" s="295"/>
      <c r="P28" s="161"/>
      <c r="Q28" s="169"/>
    </row>
    <row r="29" spans="9:20" ht="15.75" thickBot="1" x14ac:dyDescent="0.3">
      <c r="M29" s="297" t="s">
        <v>198</v>
      </c>
      <c r="N29" s="298"/>
      <c r="O29" s="298"/>
      <c r="P29" s="86"/>
      <c r="Q29" s="171"/>
    </row>
    <row r="30" spans="9:20" x14ac:dyDescent="0.25">
      <c r="S30" s="114"/>
    </row>
    <row r="33" spans="9:17" ht="15" customHeight="1" x14ac:dyDescent="0.25">
      <c r="I33" s="164"/>
      <c r="J33" s="164"/>
      <c r="K33" s="164"/>
      <c r="L33" s="164"/>
    </row>
    <row r="34" spans="9:17" ht="14.45" customHeight="1" x14ac:dyDescent="0.25">
      <c r="I34" s="164"/>
      <c r="J34" s="164"/>
      <c r="K34" s="164"/>
      <c r="L34" s="164"/>
    </row>
    <row r="35" spans="9:17" ht="14.1" customHeight="1" x14ac:dyDescent="0.25">
      <c r="I35" s="164"/>
      <c r="J35" s="164"/>
      <c r="K35" s="164"/>
      <c r="L35" s="164"/>
    </row>
    <row r="36" spans="9:17" x14ac:dyDescent="0.25">
      <c r="I36" s="2"/>
      <c r="J36" s="2"/>
      <c r="K36" s="2"/>
      <c r="L36" s="2"/>
      <c r="M36" s="2"/>
      <c r="N36" s="2"/>
      <c r="O36" s="2"/>
      <c r="P36" s="2"/>
      <c r="Q36" s="2"/>
    </row>
  </sheetData>
  <mergeCells count="15">
    <mergeCell ref="M28:O28"/>
    <mergeCell ref="M29:O29"/>
    <mergeCell ref="M27:O27"/>
    <mergeCell ref="M15:Q15"/>
    <mergeCell ref="M26:O26"/>
    <mergeCell ref="M23:O23"/>
    <mergeCell ref="M25:O25"/>
    <mergeCell ref="M21:O21"/>
    <mergeCell ref="M22:O22"/>
    <mergeCell ref="M18:O18"/>
    <mergeCell ref="M16:O16"/>
    <mergeCell ref="M17:O17"/>
    <mergeCell ref="M24:O24"/>
    <mergeCell ref="M19:O19"/>
    <mergeCell ref="M20:O20"/>
  </mergeCells>
  <pageMargins left="0.7" right="0.7" top="0.75" bottom="0.75" header="0.3" footer="0.3"/>
  <pageSetup scale="18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936D9-0C37-4E55-8C2F-92437AB8E2B5}">
  <dimension ref="A1:EN52"/>
  <sheetViews>
    <sheetView topLeftCell="A10" zoomScale="102" zoomScaleNormal="110" workbookViewId="0">
      <selection activeCell="E44" sqref="E44"/>
    </sheetView>
  </sheetViews>
  <sheetFormatPr defaultColWidth="9" defaultRowHeight="12" x14ac:dyDescent="0.2"/>
  <cols>
    <col min="1" max="1" width="29.7109375" style="1" bestFit="1" customWidth="1"/>
    <col min="2" max="2" width="16" style="1" bestFit="1" customWidth="1"/>
    <col min="3" max="3" width="11.42578125" style="1" bestFit="1" customWidth="1"/>
    <col min="4" max="7" width="9.85546875" style="1" bestFit="1" customWidth="1"/>
    <col min="8" max="8" width="9.85546875" style="1" customWidth="1"/>
    <col min="9" max="9" width="19.85546875" style="1" bestFit="1" customWidth="1"/>
    <col min="10" max="14" width="8" style="1" bestFit="1" customWidth="1"/>
    <col min="15" max="15" width="19.85546875" style="1" bestFit="1" customWidth="1"/>
    <col min="16" max="18" width="8" style="1" bestFit="1" customWidth="1"/>
    <col min="19" max="19" width="9" style="1" bestFit="1" customWidth="1"/>
    <col min="20" max="20" width="8" style="1" bestFit="1" customWidth="1"/>
    <col min="21" max="21" width="12" style="1" bestFit="1" customWidth="1"/>
    <col min="22" max="30" width="7.140625" style="1" bestFit="1" customWidth="1"/>
    <col min="31" max="31" width="9" style="1" bestFit="1" customWidth="1"/>
    <col min="32" max="32" width="7.140625" style="1" bestFit="1" customWidth="1"/>
    <col min="33" max="42" width="7.7109375" style="1" bestFit="1" customWidth="1"/>
    <col min="43" max="43" width="9" style="1" bestFit="1" customWidth="1"/>
    <col min="44" max="54" width="8.140625" style="1" bestFit="1" customWidth="1"/>
    <col min="55" max="55" width="9" style="1" bestFit="1" customWidth="1"/>
    <col min="56" max="66" width="8.140625" style="1" bestFit="1" customWidth="1"/>
    <col min="67" max="67" width="9" style="1" bestFit="1" customWidth="1"/>
    <col min="68" max="78" width="8.140625" style="1" bestFit="1" customWidth="1"/>
    <col min="79" max="79" width="9" style="1" bestFit="1" customWidth="1"/>
    <col min="80" max="89" width="8.140625" style="1" bestFit="1" customWidth="1"/>
    <col min="90" max="90" width="9" style="1" bestFit="1" customWidth="1"/>
    <col min="91" max="101" width="8.140625" style="1" bestFit="1" customWidth="1"/>
    <col min="102" max="102" width="9" style="1" bestFit="1" customWidth="1"/>
    <col min="103" max="104" width="8.140625" style="1" bestFit="1" customWidth="1"/>
    <col min="105" max="16384" width="9" style="1"/>
  </cols>
  <sheetData>
    <row r="1" spans="1:144" x14ac:dyDescent="0.2">
      <c r="AB1" s="116"/>
      <c r="AQ1" s="116"/>
      <c r="AU1" s="116"/>
      <c r="AY1" s="116"/>
      <c r="BC1" s="116"/>
      <c r="BG1" s="116"/>
    </row>
    <row r="2" spans="1:144" x14ac:dyDescent="0.2">
      <c r="D2" s="1" t="s">
        <v>133</v>
      </c>
      <c r="I2" s="3" t="s">
        <v>41</v>
      </c>
      <c r="J2" s="3"/>
      <c r="K2" s="3"/>
      <c r="L2" s="3"/>
      <c r="M2" s="3"/>
      <c r="N2" s="3"/>
      <c r="O2" s="4" t="s">
        <v>42</v>
      </c>
      <c r="P2" s="4"/>
      <c r="Q2" s="4"/>
      <c r="U2" s="5" t="s">
        <v>46</v>
      </c>
      <c r="V2" s="5"/>
      <c r="W2" s="5"/>
      <c r="X2" s="5"/>
      <c r="Y2" s="5"/>
      <c r="Z2" s="5"/>
      <c r="AB2" s="134"/>
      <c r="AN2" s="134"/>
      <c r="AZ2" s="134" t="s">
        <v>7</v>
      </c>
    </row>
    <row r="3" spans="1:144" x14ac:dyDescent="0.2">
      <c r="I3" s="3"/>
      <c r="J3" s="3"/>
      <c r="K3" s="3"/>
      <c r="L3" s="3"/>
      <c r="M3" s="3"/>
      <c r="N3" s="3"/>
      <c r="O3" s="8"/>
      <c r="P3" s="8"/>
      <c r="Q3" s="8"/>
      <c r="R3" s="8"/>
      <c r="S3" s="8"/>
      <c r="T3" s="8"/>
    </row>
    <row r="4" spans="1:144" x14ac:dyDescent="0.2">
      <c r="I4" s="1" t="s">
        <v>4</v>
      </c>
      <c r="J4" s="1" t="s">
        <v>4</v>
      </c>
      <c r="K4" s="1" t="s">
        <v>4</v>
      </c>
      <c r="L4" s="1" t="s">
        <v>4</v>
      </c>
      <c r="M4" s="1" t="s">
        <v>4</v>
      </c>
      <c r="N4" s="1" t="s">
        <v>4</v>
      </c>
      <c r="O4" s="1" t="s">
        <v>4</v>
      </c>
      <c r="P4" s="1" t="s">
        <v>4</v>
      </c>
      <c r="Q4" s="1" t="s">
        <v>4</v>
      </c>
      <c r="R4" s="1" t="s">
        <v>4</v>
      </c>
      <c r="S4" s="1" t="s">
        <v>4</v>
      </c>
      <c r="T4" s="1" t="s">
        <v>4</v>
      </c>
      <c r="U4" s="1" t="s">
        <v>5</v>
      </c>
      <c r="V4" s="1" t="s">
        <v>5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5</v>
      </c>
      <c r="AB4" s="1" t="s">
        <v>5</v>
      </c>
      <c r="AC4" s="1" t="str">
        <f t="shared" ref="AC4:AL4" si="0">AB4</f>
        <v>Year 1</v>
      </c>
      <c r="AD4" s="1" t="str">
        <f t="shared" si="0"/>
        <v>Year 1</v>
      </c>
      <c r="AE4" s="1" t="str">
        <f t="shared" si="0"/>
        <v>Year 1</v>
      </c>
      <c r="AF4" s="1" t="str">
        <f t="shared" si="0"/>
        <v>Year 1</v>
      </c>
      <c r="AG4" s="1" t="s">
        <v>6</v>
      </c>
      <c r="AH4" s="1" t="str">
        <f t="shared" si="0"/>
        <v>Year 2</v>
      </c>
      <c r="AI4" s="1" t="str">
        <f t="shared" si="0"/>
        <v>Year 2</v>
      </c>
      <c r="AJ4" s="1" t="str">
        <f t="shared" si="0"/>
        <v>Year 2</v>
      </c>
      <c r="AK4" s="1" t="str">
        <f t="shared" si="0"/>
        <v>Year 2</v>
      </c>
      <c r="AL4" s="1" t="str">
        <f t="shared" si="0"/>
        <v>Year 2</v>
      </c>
      <c r="AM4" s="1" t="str">
        <f>AL4</f>
        <v>Year 2</v>
      </c>
      <c r="AN4" s="1" t="s">
        <v>6</v>
      </c>
      <c r="AO4" s="1" t="str">
        <f t="shared" ref="AO4:AY4" si="1">AN4</f>
        <v>Year 2</v>
      </c>
      <c r="AP4" s="1" t="str">
        <f t="shared" si="1"/>
        <v>Year 2</v>
      </c>
      <c r="AQ4" s="1" t="str">
        <f t="shared" si="1"/>
        <v>Year 2</v>
      </c>
      <c r="AR4" s="1" t="str">
        <f t="shared" si="1"/>
        <v>Year 2</v>
      </c>
      <c r="AS4" s="1" t="s">
        <v>7</v>
      </c>
      <c r="AT4" s="1" t="str">
        <f t="shared" si="1"/>
        <v>Year 3</v>
      </c>
      <c r="AU4" s="1" t="str">
        <f t="shared" si="1"/>
        <v>Year 3</v>
      </c>
      <c r="AV4" s="1" t="str">
        <f t="shared" si="1"/>
        <v>Year 3</v>
      </c>
      <c r="AW4" s="1" t="str">
        <f t="shared" si="1"/>
        <v>Year 3</v>
      </c>
      <c r="AX4" s="1" t="str">
        <f t="shared" si="1"/>
        <v>Year 3</v>
      </c>
      <c r="AY4" s="1" t="str">
        <f t="shared" si="1"/>
        <v>Year 3</v>
      </c>
      <c r="AZ4" s="1" t="s">
        <v>7</v>
      </c>
      <c r="BA4" s="1" t="str">
        <f t="shared" ref="BA4:BK4" si="2">AZ4</f>
        <v>Year 3</v>
      </c>
      <c r="BB4" s="1" t="str">
        <f t="shared" si="2"/>
        <v>Year 3</v>
      </c>
      <c r="BC4" s="1" t="str">
        <f t="shared" si="2"/>
        <v>Year 3</v>
      </c>
      <c r="BD4" s="1" t="str">
        <f t="shared" si="2"/>
        <v>Year 3</v>
      </c>
      <c r="BE4" s="1" t="s">
        <v>168</v>
      </c>
      <c r="BF4" s="1" t="str">
        <f t="shared" si="2"/>
        <v>Year 4</v>
      </c>
      <c r="BG4" s="1" t="str">
        <f t="shared" si="2"/>
        <v>Year 4</v>
      </c>
      <c r="BH4" s="1" t="str">
        <f t="shared" si="2"/>
        <v>Year 4</v>
      </c>
      <c r="BI4" s="1" t="str">
        <f t="shared" si="2"/>
        <v>Year 4</v>
      </c>
      <c r="BJ4" s="1" t="str">
        <f t="shared" si="2"/>
        <v>Year 4</v>
      </c>
      <c r="BK4" s="1" t="str">
        <f t="shared" si="2"/>
        <v>Year 4</v>
      </c>
      <c r="BL4" s="1" t="str">
        <f t="shared" ref="BL4" si="3">BK4</f>
        <v>Year 4</v>
      </c>
      <c r="BM4" s="1" t="str">
        <f t="shared" ref="BM4" si="4">BL4</f>
        <v>Year 4</v>
      </c>
      <c r="BN4" s="1" t="str">
        <f t="shared" ref="BN4" si="5">BM4</f>
        <v>Year 4</v>
      </c>
      <c r="BO4" s="1" t="str">
        <f t="shared" ref="BO4" si="6">BN4</f>
        <v>Year 4</v>
      </c>
      <c r="BP4" s="1" t="str">
        <f t="shared" ref="BP4" si="7">BO4</f>
        <v>Year 4</v>
      </c>
      <c r="BQ4" s="1" t="s">
        <v>263</v>
      </c>
      <c r="BR4" s="1" t="str">
        <f t="shared" ref="BR4" si="8">BQ4</f>
        <v>Year 5</v>
      </c>
      <c r="BS4" s="1" t="str">
        <f t="shared" ref="BS4" si="9">BR4</f>
        <v>Year 5</v>
      </c>
      <c r="BT4" s="1" t="str">
        <f t="shared" ref="BT4" si="10">BS4</f>
        <v>Year 5</v>
      </c>
      <c r="BU4" s="1" t="str">
        <f t="shared" ref="BU4" si="11">BT4</f>
        <v>Year 5</v>
      </c>
      <c r="BV4" s="1" t="str">
        <f t="shared" ref="BV4" si="12">BU4</f>
        <v>Year 5</v>
      </c>
      <c r="BW4" s="1" t="str">
        <f t="shared" ref="BW4" si="13">BV4</f>
        <v>Year 5</v>
      </c>
      <c r="BX4" s="1" t="str">
        <f t="shared" ref="BX4" si="14">BW4</f>
        <v>Year 5</v>
      </c>
      <c r="BY4" s="1" t="str">
        <f t="shared" ref="BY4" si="15">BX4</f>
        <v>Year 5</v>
      </c>
      <c r="BZ4" s="1" t="str">
        <f t="shared" ref="BZ4" si="16">BY4</f>
        <v>Year 5</v>
      </c>
      <c r="CA4" s="1" t="str">
        <f t="shared" ref="CA4" si="17">BZ4</f>
        <v>Year 5</v>
      </c>
      <c r="CB4" s="1" t="str">
        <f t="shared" ref="CB4" si="18">CA4</f>
        <v>Year 5</v>
      </c>
      <c r="CC4" s="1" t="s">
        <v>288</v>
      </c>
      <c r="CD4" s="1" t="str">
        <f t="shared" ref="CD4" si="19">CC4</f>
        <v>Year 6</v>
      </c>
      <c r="CE4" s="1" t="str">
        <f t="shared" ref="CE4" si="20">CD4</f>
        <v>Year 6</v>
      </c>
      <c r="CF4" s="1" t="str">
        <f t="shared" ref="CF4" si="21">CE4</f>
        <v>Year 6</v>
      </c>
      <c r="CG4" s="1" t="str">
        <f t="shared" ref="CG4" si="22">CF4</f>
        <v>Year 6</v>
      </c>
      <c r="CH4" s="1" t="str">
        <f t="shared" ref="CH4" si="23">CG4</f>
        <v>Year 6</v>
      </c>
      <c r="CI4" s="1" t="str">
        <f t="shared" ref="CI4" si="24">CH4</f>
        <v>Year 6</v>
      </c>
      <c r="CJ4" s="1" t="str">
        <f t="shared" ref="CJ4" si="25">CI4</f>
        <v>Year 6</v>
      </c>
      <c r="CK4" s="1" t="str">
        <f t="shared" ref="CK4" si="26">CJ4</f>
        <v>Year 6</v>
      </c>
      <c r="CL4" s="1" t="str">
        <f t="shared" ref="CL4" si="27">CK4</f>
        <v>Year 6</v>
      </c>
      <c r="CM4" s="1" t="s">
        <v>288</v>
      </c>
      <c r="CN4" s="1" t="str">
        <f t="shared" ref="CN4" si="28">CM4</f>
        <v>Year 6</v>
      </c>
      <c r="CO4" s="1" t="s">
        <v>290</v>
      </c>
      <c r="CP4" s="1" t="str">
        <f t="shared" ref="CP4" si="29">CO4</f>
        <v>Year 7</v>
      </c>
      <c r="CQ4" s="1" t="str">
        <f t="shared" ref="CQ4" si="30">CP4</f>
        <v>Year 7</v>
      </c>
      <c r="CR4" s="1" t="str">
        <f t="shared" ref="CR4" si="31">CQ4</f>
        <v>Year 7</v>
      </c>
      <c r="CS4" s="1" t="str">
        <f t="shared" ref="CS4" si="32">CR4</f>
        <v>Year 7</v>
      </c>
      <c r="CT4" s="1" t="str">
        <f t="shared" ref="CT4" si="33">CS4</f>
        <v>Year 7</v>
      </c>
      <c r="CU4" s="1" t="str">
        <f t="shared" ref="CU4" si="34">CT4</f>
        <v>Year 7</v>
      </c>
      <c r="CV4" s="1" t="str">
        <f t="shared" ref="CV4" si="35">CU4</f>
        <v>Year 7</v>
      </c>
      <c r="CW4" s="1" t="str">
        <f t="shared" ref="CW4" si="36">CV4</f>
        <v>Year 7</v>
      </c>
      <c r="CX4" s="1" t="str">
        <f t="shared" ref="CX4" si="37">CW4</f>
        <v>Year 7</v>
      </c>
      <c r="CY4" s="1" t="s">
        <v>290</v>
      </c>
      <c r="CZ4" s="1" t="str">
        <f t="shared" ref="CZ4" si="38">CY4</f>
        <v>Year 7</v>
      </c>
    </row>
    <row r="5" spans="1:144" x14ac:dyDescent="0.2">
      <c r="A5" s="1" t="s">
        <v>40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</v>
      </c>
      <c r="O5" s="1" t="s">
        <v>13</v>
      </c>
      <c r="P5" s="1" t="s">
        <v>14</v>
      </c>
      <c r="Q5" s="1" t="s">
        <v>3</v>
      </c>
      <c r="R5" s="1" t="s">
        <v>2</v>
      </c>
      <c r="S5" s="1" t="s">
        <v>15</v>
      </c>
      <c r="T5" s="1" t="s">
        <v>0</v>
      </c>
      <c r="U5" s="1" t="s">
        <v>16</v>
      </c>
      <c r="V5" s="1" t="s">
        <v>17</v>
      </c>
      <c r="W5" s="1" t="s">
        <v>18</v>
      </c>
      <c r="X5" s="1" t="s">
        <v>19</v>
      </c>
      <c r="Y5" s="1" t="s">
        <v>20</v>
      </c>
      <c r="Z5" s="1" t="s">
        <v>21</v>
      </c>
      <c r="AA5" s="1" t="s">
        <v>22</v>
      </c>
      <c r="AB5" s="1" t="s">
        <v>23</v>
      </c>
      <c r="AC5" s="1" t="s">
        <v>24</v>
      </c>
      <c r="AD5" s="1" t="s">
        <v>25</v>
      </c>
      <c r="AE5" s="1" t="s">
        <v>26</v>
      </c>
      <c r="AF5" s="1" t="s">
        <v>27</v>
      </c>
      <c r="AG5" s="1" t="s">
        <v>28</v>
      </c>
      <c r="AH5" s="1" t="s">
        <v>29</v>
      </c>
      <c r="AI5" s="1" t="s">
        <v>30</v>
      </c>
      <c r="AJ5" s="1" t="s">
        <v>31</v>
      </c>
      <c r="AK5" s="1" t="s">
        <v>32</v>
      </c>
      <c r="AL5" s="1" t="s">
        <v>33</v>
      </c>
      <c r="AM5" s="1" t="s">
        <v>34</v>
      </c>
      <c r="AN5" s="1" t="s">
        <v>35</v>
      </c>
      <c r="AO5" s="1" t="s">
        <v>36</v>
      </c>
      <c r="AP5" s="1" t="s">
        <v>37</v>
      </c>
      <c r="AQ5" s="1" t="s">
        <v>38</v>
      </c>
      <c r="AR5" s="1" t="s">
        <v>39</v>
      </c>
      <c r="AS5" s="1" t="s">
        <v>49</v>
      </c>
      <c r="AT5" s="1" t="s">
        <v>50</v>
      </c>
      <c r="AU5" s="1" t="s">
        <v>51</v>
      </c>
      <c r="AV5" s="1" t="s">
        <v>52</v>
      </c>
      <c r="AW5" s="1" t="s">
        <v>53</v>
      </c>
      <c r="AX5" s="1" t="s">
        <v>54</v>
      </c>
      <c r="AY5" s="1" t="s">
        <v>55</v>
      </c>
      <c r="AZ5" s="1" t="s">
        <v>56</v>
      </c>
      <c r="BA5" s="1" t="s">
        <v>57</v>
      </c>
      <c r="BB5" s="1" t="s">
        <v>58</v>
      </c>
      <c r="BC5" s="1" t="s">
        <v>59</v>
      </c>
      <c r="BD5" s="1" t="s">
        <v>60</v>
      </c>
      <c r="BE5" s="1" t="s">
        <v>61</v>
      </c>
      <c r="BF5" s="1" t="s">
        <v>62</v>
      </c>
      <c r="BG5" s="1" t="s">
        <v>63</v>
      </c>
      <c r="BH5" s="1" t="s">
        <v>64</v>
      </c>
      <c r="BI5" s="1" t="s">
        <v>65</v>
      </c>
      <c r="BJ5" s="1" t="s">
        <v>66</v>
      </c>
      <c r="BK5" s="1" t="s">
        <v>149</v>
      </c>
      <c r="BL5" s="1" t="s">
        <v>181</v>
      </c>
      <c r="BM5" s="1" t="s">
        <v>245</v>
      </c>
      <c r="BN5" s="1" t="s">
        <v>246</v>
      </c>
      <c r="BO5" s="1" t="s">
        <v>247</v>
      </c>
      <c r="BP5" s="1" t="s">
        <v>248</v>
      </c>
      <c r="BQ5" s="1" t="s">
        <v>249</v>
      </c>
      <c r="BR5" s="1" t="s">
        <v>252</v>
      </c>
      <c r="BS5" s="1" t="s">
        <v>253</v>
      </c>
      <c r="BT5" s="1" t="s">
        <v>254</v>
      </c>
      <c r="BU5" s="1" t="s">
        <v>255</v>
      </c>
      <c r="BV5" s="1" t="s">
        <v>256</v>
      </c>
      <c r="BW5" s="1" t="s">
        <v>257</v>
      </c>
      <c r="BX5" s="1" t="s">
        <v>258</v>
      </c>
      <c r="BY5" s="1" t="s">
        <v>259</v>
      </c>
      <c r="BZ5" s="1" t="s">
        <v>260</v>
      </c>
      <c r="CA5" s="1" t="s">
        <v>261</v>
      </c>
      <c r="CB5" s="1" t="s">
        <v>262</v>
      </c>
      <c r="CC5" s="1" t="s">
        <v>276</v>
      </c>
      <c r="CD5" s="1" t="s">
        <v>277</v>
      </c>
      <c r="CE5" s="1" t="s">
        <v>278</v>
      </c>
      <c r="CF5" s="1" t="s">
        <v>279</v>
      </c>
      <c r="CG5" s="1" t="s">
        <v>280</v>
      </c>
      <c r="CH5" s="1" t="s">
        <v>281</v>
      </c>
      <c r="CI5" s="1" t="s">
        <v>282</v>
      </c>
      <c r="CJ5" s="1" t="s">
        <v>283</v>
      </c>
      <c r="CK5" s="1" t="s">
        <v>284</v>
      </c>
      <c r="CL5" s="1" t="s">
        <v>285</v>
      </c>
      <c r="CM5" s="1" t="s">
        <v>286</v>
      </c>
      <c r="CN5" s="1" t="s">
        <v>287</v>
      </c>
      <c r="CO5" s="1" t="s">
        <v>293</v>
      </c>
      <c r="CP5" s="1" t="s">
        <v>294</v>
      </c>
      <c r="CQ5" s="1" t="s">
        <v>295</v>
      </c>
      <c r="CR5" s="1" t="s">
        <v>296</v>
      </c>
      <c r="CS5" s="1" t="s">
        <v>297</v>
      </c>
      <c r="CT5" s="1" t="s">
        <v>298</v>
      </c>
      <c r="CU5" s="1" t="s">
        <v>299</v>
      </c>
      <c r="CV5" s="1" t="s">
        <v>300</v>
      </c>
      <c r="CW5" s="1" t="s">
        <v>301</v>
      </c>
      <c r="CX5" s="1" t="s">
        <v>302</v>
      </c>
      <c r="CY5" s="1" t="s">
        <v>303</v>
      </c>
      <c r="CZ5" s="1" t="s">
        <v>304</v>
      </c>
    </row>
    <row r="7" spans="1:144" s="37" customFormat="1" x14ac:dyDescent="0.2">
      <c r="A7" s="36" t="s">
        <v>125</v>
      </c>
      <c r="B7" s="36"/>
      <c r="C7" s="36"/>
      <c r="D7" s="36"/>
      <c r="E7" s="36"/>
      <c r="G7" s="36"/>
      <c r="H7" s="36"/>
    </row>
    <row r="8" spans="1:144" s="76" customFormat="1" x14ac:dyDescent="0.2">
      <c r="A8" s="75"/>
      <c r="B8" s="75" t="s">
        <v>91</v>
      </c>
      <c r="C8" s="75" t="s">
        <v>6</v>
      </c>
      <c r="D8" s="75" t="s">
        <v>7</v>
      </c>
      <c r="E8" s="75" t="s">
        <v>168</v>
      </c>
      <c r="F8" s="75" t="s">
        <v>263</v>
      </c>
      <c r="G8" s="75" t="s">
        <v>288</v>
      </c>
      <c r="H8" s="75"/>
    </row>
    <row r="9" spans="1:144" s="76" customFormat="1" x14ac:dyDescent="0.2">
      <c r="A9" s="9" t="s">
        <v>264</v>
      </c>
      <c r="B9" s="91">
        <f>SUM(B10:B11)</f>
        <v>3929373.3973765434</v>
      </c>
      <c r="C9" s="91">
        <f>SUM(C10:C11)</f>
        <v>6095996.5802469132</v>
      </c>
      <c r="D9" s="91">
        <f>SUM(D10:D11)</f>
        <v>22859987.175925925</v>
      </c>
      <c r="E9" s="91">
        <f t="shared" ref="E9:F9" si="39">SUM(E10:E11)</f>
        <v>22859987.175925925</v>
      </c>
      <c r="F9" s="91">
        <f t="shared" si="39"/>
        <v>22859987.175925925</v>
      </c>
      <c r="G9" s="91">
        <f t="shared" ref="G9" si="40">SUM(G10:G11)</f>
        <v>22859987.175925925</v>
      </c>
      <c r="H9" s="91"/>
    </row>
    <row r="10" spans="1:144" s="76" customFormat="1" x14ac:dyDescent="0.2">
      <c r="A10" s="12" t="s">
        <v>177</v>
      </c>
      <c r="B10" s="78">
        <f>SUM(U10:AF10)</f>
        <v>3918750</v>
      </c>
      <c r="C10" s="78">
        <f>SUM(AG10:AR10)</f>
        <v>6080000</v>
      </c>
      <c r="D10" s="78">
        <f>SUM(AS10:BD10)</f>
        <v>22800000</v>
      </c>
      <c r="E10" s="78">
        <f>SUM(BE10:BP10)</f>
        <v>22800000</v>
      </c>
      <c r="F10" s="78">
        <f>SUM(BQ10:CB10)</f>
        <v>22800000</v>
      </c>
      <c r="G10" s="78">
        <f>SUM(CO10:CZ10)</f>
        <v>22800000</v>
      </c>
      <c r="H10" s="78"/>
      <c r="U10" s="78"/>
      <c r="V10" s="78">
        <f>Rev!V9</f>
        <v>356250</v>
      </c>
      <c r="W10" s="78">
        <f>Rev!W9</f>
        <v>356250</v>
      </c>
      <c r="X10" s="78">
        <f>Rev!X9</f>
        <v>356250</v>
      </c>
      <c r="Y10" s="78">
        <f>Rev!Y9</f>
        <v>356250</v>
      </c>
      <c r="Z10" s="78">
        <f>Rev!Z9</f>
        <v>356250</v>
      </c>
      <c r="AA10" s="78">
        <f>Rev!AA9</f>
        <v>356250</v>
      </c>
      <c r="AB10" s="78">
        <f>Rev!AB9</f>
        <v>356250</v>
      </c>
      <c r="AC10" s="78">
        <f>Rev!AC9</f>
        <v>356250</v>
      </c>
      <c r="AD10" s="78">
        <f>Rev!AD9</f>
        <v>356250</v>
      </c>
      <c r="AE10" s="78">
        <f>Rev!AE9</f>
        <v>356250</v>
      </c>
      <c r="AF10" s="78">
        <f>Rev!AF9</f>
        <v>356250</v>
      </c>
      <c r="AG10" s="78">
        <f>Rev!AG9</f>
        <v>380000</v>
      </c>
      <c r="AH10" s="78">
        <f>Rev!AH9</f>
        <v>380000</v>
      </c>
      <c r="AI10" s="78">
        <f>Rev!AI9</f>
        <v>380000</v>
      </c>
      <c r="AJ10" s="78">
        <f>Rev!AJ9</f>
        <v>380000</v>
      </c>
      <c r="AK10" s="78">
        <f>Rev!AK9</f>
        <v>380000</v>
      </c>
      <c r="AL10" s="78">
        <f>Rev!AL9</f>
        <v>380000</v>
      </c>
      <c r="AM10" s="78">
        <f>Rev!AM9</f>
        <v>380000</v>
      </c>
      <c r="AN10" s="78">
        <f>Rev!AN9</f>
        <v>380000</v>
      </c>
      <c r="AO10" s="78">
        <f>Rev!AO9</f>
        <v>380000</v>
      </c>
      <c r="AP10" s="78">
        <f>Rev!AP9</f>
        <v>380000</v>
      </c>
      <c r="AQ10" s="78">
        <f>Rev!AQ9</f>
        <v>380000</v>
      </c>
      <c r="AR10" s="78">
        <f>Rev!AR9</f>
        <v>1900000</v>
      </c>
      <c r="AS10" s="78">
        <f>Rev!AS9</f>
        <v>1900000</v>
      </c>
      <c r="AT10" s="78">
        <f>Rev!AT9</f>
        <v>1900000</v>
      </c>
      <c r="AU10" s="78">
        <f>Rev!AU9</f>
        <v>1900000</v>
      </c>
      <c r="AV10" s="78">
        <f>Rev!AV9</f>
        <v>1900000</v>
      </c>
      <c r="AW10" s="78">
        <f>Rev!AW9</f>
        <v>1900000</v>
      </c>
      <c r="AX10" s="78">
        <f>Rev!AX9</f>
        <v>1900000</v>
      </c>
      <c r="AY10" s="78">
        <f>Rev!AY9</f>
        <v>1900000</v>
      </c>
      <c r="AZ10" s="78">
        <f>Rev!AZ9</f>
        <v>1900000</v>
      </c>
      <c r="BA10" s="78">
        <f>Rev!BA9</f>
        <v>1900000</v>
      </c>
      <c r="BB10" s="78">
        <f>Rev!BB9</f>
        <v>1900000</v>
      </c>
      <c r="BC10" s="78">
        <f>Rev!BC9</f>
        <v>1900000</v>
      </c>
      <c r="BD10" s="78">
        <f>Rev!BD9</f>
        <v>1900000</v>
      </c>
      <c r="BE10" s="78">
        <f>Rev!BE9</f>
        <v>1900000</v>
      </c>
      <c r="BF10" s="78">
        <f>Rev!BF9</f>
        <v>1900000</v>
      </c>
      <c r="BG10" s="78">
        <f>Rev!BG9</f>
        <v>1900000</v>
      </c>
      <c r="BH10" s="78">
        <f>Rev!BH9</f>
        <v>1900000</v>
      </c>
      <c r="BI10" s="78">
        <f>Rev!BI9</f>
        <v>1900000</v>
      </c>
      <c r="BJ10" s="78">
        <f>Rev!BJ9</f>
        <v>1900000</v>
      </c>
      <c r="BK10" s="78">
        <f>Rev!BK9</f>
        <v>1900000</v>
      </c>
      <c r="BL10" s="78">
        <f>Rev!BL9</f>
        <v>1900000</v>
      </c>
      <c r="BM10" s="78">
        <f>Rev!BM9</f>
        <v>1900000</v>
      </c>
      <c r="BN10" s="78">
        <f>Rev!BN9</f>
        <v>1900000</v>
      </c>
      <c r="BO10" s="78">
        <f>Rev!BO9</f>
        <v>1900000</v>
      </c>
      <c r="BP10" s="78">
        <f>Rev!BP9</f>
        <v>1900000</v>
      </c>
      <c r="BQ10" s="78">
        <f>Rev!BQ9</f>
        <v>1900000</v>
      </c>
      <c r="BR10" s="78">
        <f>Rev!BR9</f>
        <v>1900000</v>
      </c>
      <c r="BS10" s="78">
        <f>Rev!BS9</f>
        <v>1900000</v>
      </c>
      <c r="BT10" s="78">
        <f>Rev!BT9</f>
        <v>1900000</v>
      </c>
      <c r="BU10" s="78">
        <f>Rev!BU9</f>
        <v>1900000</v>
      </c>
      <c r="BV10" s="78">
        <f>Rev!BV9</f>
        <v>1900000</v>
      </c>
      <c r="BW10" s="78">
        <f>Rev!BW9</f>
        <v>1900000</v>
      </c>
      <c r="BX10" s="78">
        <f>Rev!BX9</f>
        <v>1900000</v>
      </c>
      <c r="BY10" s="78">
        <f>Rev!BY9</f>
        <v>1900000</v>
      </c>
      <c r="BZ10" s="78">
        <f>Rev!BZ9</f>
        <v>1900000</v>
      </c>
      <c r="CA10" s="78">
        <f>Rev!CA9</f>
        <v>1900000</v>
      </c>
      <c r="CB10" s="78">
        <f>Rev!CB9</f>
        <v>1900000</v>
      </c>
      <c r="CC10" s="78">
        <f>Rev!CC9</f>
        <v>1900000</v>
      </c>
      <c r="CD10" s="78">
        <f>Rev!CD9</f>
        <v>1900000</v>
      </c>
      <c r="CE10" s="78">
        <f>Rev!CE9</f>
        <v>1900000</v>
      </c>
      <c r="CF10" s="78">
        <f>Rev!CF9</f>
        <v>1900000</v>
      </c>
      <c r="CG10" s="78">
        <f>Rev!CG9</f>
        <v>1900000</v>
      </c>
      <c r="CH10" s="78">
        <f>Rev!CH9</f>
        <v>1900000</v>
      </c>
      <c r="CI10" s="78">
        <f>Rev!CI9</f>
        <v>1900000</v>
      </c>
      <c r="CJ10" s="78">
        <f>Rev!CJ9</f>
        <v>1900000</v>
      </c>
      <c r="CK10" s="78">
        <f>Rev!CK9</f>
        <v>1900000</v>
      </c>
      <c r="CL10" s="78">
        <f>Rev!CL9</f>
        <v>1900000</v>
      </c>
      <c r="CM10" s="78">
        <f>Rev!CM9</f>
        <v>1900000</v>
      </c>
      <c r="CN10" s="78">
        <f>Rev!CN9</f>
        <v>1900000</v>
      </c>
      <c r="CO10" s="78">
        <f>Rev!CO9</f>
        <v>1900000</v>
      </c>
      <c r="CP10" s="78">
        <f>Rev!CP9</f>
        <v>1900000</v>
      </c>
      <c r="CQ10" s="78">
        <f>Rev!CQ9</f>
        <v>1900000</v>
      </c>
      <c r="CR10" s="78">
        <f>Rev!CR9</f>
        <v>1900000</v>
      </c>
      <c r="CS10" s="78">
        <f>Rev!CS9</f>
        <v>1900000</v>
      </c>
      <c r="CT10" s="78">
        <f>Rev!CT9</f>
        <v>1900000</v>
      </c>
      <c r="CU10" s="78">
        <f>Rev!CU9</f>
        <v>1900000</v>
      </c>
      <c r="CV10" s="78">
        <f>Rev!CV9</f>
        <v>1900000</v>
      </c>
      <c r="CW10" s="78">
        <f>Rev!CW9</f>
        <v>1900000</v>
      </c>
      <c r="CX10" s="78">
        <f>Rev!CX9</f>
        <v>1900000</v>
      </c>
      <c r="CY10" s="78">
        <f>Rev!CY9</f>
        <v>1900000</v>
      </c>
      <c r="CZ10" s="78">
        <f>Rev!CZ9</f>
        <v>1900000</v>
      </c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</row>
    <row r="11" spans="1:144" s="76" customFormat="1" x14ac:dyDescent="0.2">
      <c r="A11" s="12" t="s">
        <v>211</v>
      </c>
      <c r="B11" s="78">
        <f>SUM(U11:AF11)</f>
        <v>10623.397376543209</v>
      </c>
      <c r="C11" s="78">
        <f>SUM(AG11:AR11)</f>
        <v>15996.580246913574</v>
      </c>
      <c r="D11" s="78">
        <f>SUM(AS11:BD11)</f>
        <v>59987.175925925905</v>
      </c>
      <c r="E11" s="78">
        <f>SUM(BE11:BP11)</f>
        <v>59987.175925925905</v>
      </c>
      <c r="F11" s="78">
        <f>SUM(CC11:CN11)</f>
        <v>59987.175925925905</v>
      </c>
      <c r="G11" s="78">
        <f>SUM(CO11:CZ11)</f>
        <v>59987.175925925905</v>
      </c>
      <c r="H11" s="78"/>
      <c r="V11" s="78">
        <f>Rev!V10</f>
        <v>962.36111111111097</v>
      </c>
      <c r="W11" s="78">
        <f>Rev!W10</f>
        <v>962.36111111111097</v>
      </c>
      <c r="X11" s="78">
        <f>Rev!X10</f>
        <v>962.36111111111097</v>
      </c>
      <c r="Y11" s="78">
        <f>Rev!Y10</f>
        <v>962.36111111111097</v>
      </c>
      <c r="Z11" s="78">
        <f>Rev!Z10</f>
        <v>962.36111111111097</v>
      </c>
      <c r="AA11" s="78">
        <f>Rev!AA10</f>
        <v>962.36111111111097</v>
      </c>
      <c r="AB11" s="78">
        <f>Rev!AB10</f>
        <v>962.36111111111097</v>
      </c>
      <c r="AC11" s="78">
        <f>Rev!AC10</f>
        <v>962.36111111111097</v>
      </c>
      <c r="AD11" s="78">
        <f>Rev!AD10</f>
        <v>962.36111111111097</v>
      </c>
      <c r="AE11" s="78">
        <f>Rev!AE10</f>
        <v>962.36111111111097</v>
      </c>
      <c r="AF11" s="78">
        <f>Rev!AF10</f>
        <v>999.7862654320985</v>
      </c>
      <c r="AG11" s="78">
        <f>Rev!AG10</f>
        <v>999.7862654320985</v>
      </c>
      <c r="AH11" s="78">
        <f>Rev!AH10</f>
        <v>999.7862654320985</v>
      </c>
      <c r="AI11" s="78">
        <f>Rev!AI10</f>
        <v>999.7862654320985</v>
      </c>
      <c r="AJ11" s="78">
        <f>Rev!AJ10</f>
        <v>999.7862654320985</v>
      </c>
      <c r="AK11" s="78">
        <f>Rev!AK10</f>
        <v>999.7862654320985</v>
      </c>
      <c r="AL11" s="78">
        <f>Rev!AL10</f>
        <v>999.7862654320985</v>
      </c>
      <c r="AM11" s="78">
        <f>Rev!AM10</f>
        <v>999.7862654320985</v>
      </c>
      <c r="AN11" s="78">
        <f>Rev!AN10</f>
        <v>999.7862654320985</v>
      </c>
      <c r="AO11" s="78">
        <f>Rev!AO10</f>
        <v>999.7862654320985</v>
      </c>
      <c r="AP11" s="78">
        <f>Rev!AP10</f>
        <v>999.7862654320985</v>
      </c>
      <c r="AQ11" s="78">
        <f>Rev!AQ10</f>
        <v>999.7862654320985</v>
      </c>
      <c r="AR11" s="78">
        <f>Rev!AR10</f>
        <v>4998.9313271604924</v>
      </c>
      <c r="AS11" s="78">
        <f>Rev!AS10</f>
        <v>4998.9313271604924</v>
      </c>
      <c r="AT11" s="78">
        <f>Rev!AT10</f>
        <v>4998.9313271604924</v>
      </c>
      <c r="AU11" s="78">
        <f>Rev!AU10</f>
        <v>4998.9313271604924</v>
      </c>
      <c r="AV11" s="78">
        <f>Rev!AV10</f>
        <v>4998.9313271604924</v>
      </c>
      <c r="AW11" s="78">
        <f>Rev!AW10</f>
        <v>4998.9313271604924</v>
      </c>
      <c r="AX11" s="78">
        <f>Rev!AX10</f>
        <v>4998.9313271604924</v>
      </c>
      <c r="AY11" s="78">
        <f>Rev!AY10</f>
        <v>4998.9313271604924</v>
      </c>
      <c r="AZ11" s="78">
        <f>Rev!AZ10</f>
        <v>4998.9313271604924</v>
      </c>
      <c r="BA11" s="78">
        <f>Rev!BA10</f>
        <v>4998.9313271604924</v>
      </c>
      <c r="BB11" s="78">
        <f>Rev!BB10</f>
        <v>4998.9313271604924</v>
      </c>
      <c r="BC11" s="78">
        <f>Rev!BC10</f>
        <v>4998.9313271604924</v>
      </c>
      <c r="BD11" s="78">
        <f>Rev!BD10</f>
        <v>4998.9313271604924</v>
      </c>
      <c r="BE11" s="78">
        <f>Rev!BE10</f>
        <v>4998.9313271604924</v>
      </c>
      <c r="BF11" s="78">
        <f>Rev!BF10</f>
        <v>4998.9313271604924</v>
      </c>
      <c r="BG11" s="78">
        <f>Rev!BG10</f>
        <v>4998.9313271604924</v>
      </c>
      <c r="BH11" s="78">
        <f>Rev!BH10</f>
        <v>4998.9313271604924</v>
      </c>
      <c r="BI11" s="78">
        <f>Rev!BI10</f>
        <v>4998.9313271604924</v>
      </c>
      <c r="BJ11" s="78">
        <f>Rev!BJ10</f>
        <v>4998.9313271604924</v>
      </c>
      <c r="BK11" s="78">
        <f>Rev!BK10</f>
        <v>4998.9313271604924</v>
      </c>
      <c r="BL11" s="78">
        <f>Rev!BL10</f>
        <v>4998.9313271604924</v>
      </c>
      <c r="BM11" s="78">
        <f>Rev!BM10</f>
        <v>4998.9313271604924</v>
      </c>
      <c r="BN11" s="78">
        <f>Rev!BN10</f>
        <v>4998.9313271604924</v>
      </c>
      <c r="BO11" s="78">
        <f>Rev!BO10</f>
        <v>4998.9313271604924</v>
      </c>
      <c r="BP11" s="78">
        <f>Rev!BP10</f>
        <v>4998.9313271604924</v>
      </c>
      <c r="BQ11" s="78">
        <f>Rev!BQ10</f>
        <v>4998.9313271604924</v>
      </c>
      <c r="BR11" s="78">
        <f>Rev!BR10</f>
        <v>4998.9313271604924</v>
      </c>
      <c r="BS11" s="78">
        <f>Rev!BS10</f>
        <v>4998.9313271604924</v>
      </c>
      <c r="BT11" s="78">
        <f>Rev!BT10</f>
        <v>4998.9313271604924</v>
      </c>
      <c r="BU11" s="78">
        <f>Rev!BU10</f>
        <v>4998.9313271604924</v>
      </c>
      <c r="BV11" s="78">
        <f>Rev!BV10</f>
        <v>4998.9313271604924</v>
      </c>
      <c r="BW11" s="78">
        <f>Rev!BW10</f>
        <v>4998.9313271604924</v>
      </c>
      <c r="BX11" s="78">
        <f>Rev!BX10</f>
        <v>4998.9313271604924</v>
      </c>
      <c r="BY11" s="78">
        <f>Rev!BY10</f>
        <v>4998.9313271604924</v>
      </c>
      <c r="BZ11" s="78">
        <f>Rev!BZ10</f>
        <v>4998.9313271604924</v>
      </c>
      <c r="CA11" s="78">
        <f>Rev!CA10</f>
        <v>4998.9313271604924</v>
      </c>
      <c r="CB11" s="78">
        <f>Rev!CB10</f>
        <v>4998.9313271604924</v>
      </c>
      <c r="CC11" s="78">
        <f>Rev!CC10</f>
        <v>4998.9313271604924</v>
      </c>
      <c r="CD11" s="78">
        <f>Rev!CD10</f>
        <v>4998.9313271604924</v>
      </c>
      <c r="CE11" s="78">
        <f>Rev!CE10</f>
        <v>4998.9313271604924</v>
      </c>
      <c r="CF11" s="78">
        <f>Rev!CF10</f>
        <v>4998.9313271604924</v>
      </c>
      <c r="CG11" s="78">
        <f>Rev!CG10</f>
        <v>4998.9313271604924</v>
      </c>
      <c r="CH11" s="78">
        <f>Rev!CH10</f>
        <v>4998.9313271604924</v>
      </c>
      <c r="CI11" s="78">
        <f>Rev!CI10</f>
        <v>4998.9313271604924</v>
      </c>
      <c r="CJ11" s="78">
        <f>Rev!CJ10</f>
        <v>4998.9313271604924</v>
      </c>
      <c r="CK11" s="78">
        <f>Rev!CK10</f>
        <v>4998.9313271604924</v>
      </c>
      <c r="CL11" s="78">
        <f>Rev!CL10</f>
        <v>4998.9313271604924</v>
      </c>
      <c r="CM11" s="78">
        <f>Rev!CM10</f>
        <v>4998.9313271604924</v>
      </c>
      <c r="CN11" s="78">
        <f>Rev!CN10</f>
        <v>4998.9313271604924</v>
      </c>
      <c r="CO11" s="78">
        <f>Rev!CO10</f>
        <v>4998.9313271604924</v>
      </c>
      <c r="CP11" s="78">
        <f>Rev!CP10</f>
        <v>4998.9313271604924</v>
      </c>
      <c r="CQ11" s="78">
        <f>Rev!CQ10</f>
        <v>4998.9313271604924</v>
      </c>
      <c r="CR11" s="78">
        <f>Rev!CR10</f>
        <v>4998.9313271604924</v>
      </c>
      <c r="CS11" s="78">
        <f>Rev!CS10</f>
        <v>4998.9313271604924</v>
      </c>
      <c r="CT11" s="78">
        <f>Rev!CT10</f>
        <v>4998.9313271604924</v>
      </c>
      <c r="CU11" s="78">
        <f>Rev!CU10</f>
        <v>4998.9313271604924</v>
      </c>
      <c r="CV11" s="78">
        <f>Rev!CV10</f>
        <v>4998.9313271604924</v>
      </c>
      <c r="CW11" s="78">
        <f>Rev!CW10</f>
        <v>4998.9313271604924</v>
      </c>
      <c r="CX11" s="78">
        <f>Rev!CX10</f>
        <v>4998.9313271604924</v>
      </c>
      <c r="CY11" s="78">
        <f>Rev!CY10</f>
        <v>4998.9313271604924</v>
      </c>
      <c r="CZ11" s="78">
        <f>Rev!CZ10</f>
        <v>4998.9313271604924</v>
      </c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</row>
    <row r="12" spans="1:144" s="76" customFormat="1" x14ac:dyDescent="0.2">
      <c r="A12" s="12"/>
      <c r="B12" s="78"/>
      <c r="C12" s="78"/>
      <c r="D12" s="78"/>
      <c r="E12" s="75"/>
      <c r="G12" s="75"/>
      <c r="H12" s="75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</row>
    <row r="13" spans="1:144" x14ac:dyDescent="0.2">
      <c r="A13" s="39" t="s">
        <v>177</v>
      </c>
      <c r="B13" s="56" t="s">
        <v>4</v>
      </c>
      <c r="C13" s="9" t="s">
        <v>217</v>
      </c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68"/>
      <c r="P13" s="68"/>
      <c r="Q13" s="68"/>
      <c r="R13" s="68"/>
      <c r="S13" s="68"/>
    </row>
    <row r="14" spans="1:144" x14ac:dyDescent="0.2">
      <c r="A14" s="21" t="s">
        <v>128</v>
      </c>
      <c r="B14" s="56"/>
      <c r="C14" s="56"/>
      <c r="D14" s="5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68"/>
      <c r="P14" s="68"/>
      <c r="Q14" s="68"/>
      <c r="R14" s="68"/>
      <c r="S14" s="68"/>
    </row>
    <row r="15" spans="1:144" s="15" customFormat="1" x14ac:dyDescent="0.2">
      <c r="A15" s="22" t="s">
        <v>176</v>
      </c>
      <c r="B15" s="115">
        <v>75000</v>
      </c>
      <c r="C15" s="115">
        <f>B15</f>
        <v>75000</v>
      </c>
      <c r="D15" s="11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44"/>
      <c r="P15" s="44"/>
      <c r="Q15" s="44"/>
      <c r="R15" s="44"/>
      <c r="S15" s="44">
        <f>B15</f>
        <v>75000</v>
      </c>
      <c r="T15" s="16"/>
      <c r="V15" s="16"/>
      <c r="Z15" s="16"/>
      <c r="AC15" s="16"/>
      <c r="AE15" s="16">
        <f>C15*5</f>
        <v>375000</v>
      </c>
      <c r="AG15" s="16"/>
      <c r="AK15" s="16"/>
      <c r="AO15" s="16"/>
      <c r="AQ15" s="16">
        <f>C15*5</f>
        <v>375000</v>
      </c>
      <c r="AS15" s="16"/>
      <c r="AW15" s="16"/>
      <c r="BA15" s="16"/>
      <c r="BC15" s="16">
        <f>C15*5</f>
        <v>375000</v>
      </c>
      <c r="BE15" s="16"/>
      <c r="BO15" s="16">
        <f>C15*5</f>
        <v>375000</v>
      </c>
      <c r="CA15" s="16">
        <f>C15*5</f>
        <v>375000</v>
      </c>
      <c r="CL15" s="16">
        <f>C15*5</f>
        <v>375000</v>
      </c>
      <c r="CX15" s="16">
        <f>C15*5</f>
        <v>375000</v>
      </c>
    </row>
    <row r="16" spans="1:144" x14ac:dyDescent="0.2">
      <c r="A16" s="71" t="s">
        <v>175</v>
      </c>
      <c r="B16" s="55">
        <v>180000</v>
      </c>
      <c r="C16" s="115">
        <f t="shared" ref="C16:C26" si="41">B16</f>
        <v>180000</v>
      </c>
      <c r="D16" s="55"/>
      <c r="E16" s="10"/>
      <c r="F16" s="10"/>
      <c r="G16" s="10"/>
      <c r="H16" s="10"/>
      <c r="I16" s="10"/>
      <c r="J16" s="10"/>
      <c r="K16" s="10"/>
      <c r="L16" s="10"/>
      <c r="N16" s="57"/>
      <c r="O16" s="67"/>
      <c r="P16" s="67"/>
      <c r="Q16" s="67"/>
      <c r="R16" s="67"/>
      <c r="S16" s="44">
        <f>B16</f>
        <v>180000</v>
      </c>
      <c r="T16" s="41"/>
      <c r="W16" s="11"/>
      <c r="X16" s="11"/>
      <c r="AA16" s="11"/>
      <c r="AD16" s="11"/>
      <c r="AE16" s="16">
        <f t="shared" ref="AE16:AE26" si="42">C16*5</f>
        <v>900000</v>
      </c>
      <c r="AF16" s="11"/>
      <c r="AH16" s="11"/>
      <c r="AI16" s="11"/>
      <c r="AK16" s="11"/>
      <c r="AL16" s="11"/>
      <c r="AO16" s="11"/>
      <c r="AP16" s="11"/>
      <c r="AQ16" s="11">
        <f>C16*5</f>
        <v>900000</v>
      </c>
      <c r="AR16" s="11"/>
      <c r="AS16" s="11"/>
      <c r="AT16" s="11"/>
      <c r="AU16" s="11"/>
      <c r="AV16" s="11"/>
      <c r="AW16" s="11"/>
      <c r="AX16" s="11"/>
      <c r="AZ16" s="11"/>
      <c r="BB16" s="11"/>
      <c r="BC16" s="16">
        <f t="shared" ref="BC16:BC26" si="43">C16*5</f>
        <v>900000</v>
      </c>
      <c r="BD16" s="11"/>
      <c r="BF16" s="11"/>
      <c r="BG16" s="11"/>
      <c r="BI16" s="11"/>
      <c r="BL16" s="11"/>
      <c r="BM16" s="11"/>
      <c r="BO16" s="16">
        <f t="shared" ref="BO16:BO26" si="44">C16*5</f>
        <v>900000</v>
      </c>
      <c r="BR16" s="11"/>
      <c r="BS16" s="11"/>
      <c r="BU16" s="11"/>
      <c r="BX16" s="11"/>
      <c r="BY16" s="11"/>
      <c r="CA16" s="16">
        <f t="shared" ref="CA16:CA26" si="45">C16*5</f>
        <v>900000</v>
      </c>
      <c r="CD16" s="11"/>
      <c r="CE16" s="11"/>
      <c r="CG16" s="11"/>
      <c r="CJ16" s="11"/>
      <c r="CK16" s="11"/>
      <c r="CL16" s="16">
        <f t="shared" ref="CL16:CL24" si="46">C16*5</f>
        <v>900000</v>
      </c>
      <c r="CN16" s="11"/>
      <c r="CP16" s="11"/>
      <c r="CQ16" s="11"/>
      <c r="CS16" s="11"/>
      <c r="CV16" s="11"/>
      <c r="CW16" s="11"/>
      <c r="CX16" s="16">
        <f t="shared" ref="CX16:CX26" si="47">C16*5</f>
        <v>900000</v>
      </c>
      <c r="CZ16" s="11"/>
      <c r="DB16" s="11"/>
      <c r="DC16" s="11"/>
      <c r="DE16" s="11"/>
      <c r="DH16" s="11"/>
      <c r="DI16" s="11"/>
      <c r="DK16" s="11"/>
      <c r="DN16" s="11"/>
      <c r="DO16" s="11"/>
      <c r="DQ16" s="11"/>
      <c r="DT16" s="11"/>
      <c r="DU16" s="11"/>
      <c r="DW16" s="11"/>
      <c r="DZ16" s="11"/>
      <c r="EA16" s="11"/>
      <c r="EC16" s="11"/>
      <c r="EF16" s="11"/>
      <c r="EG16" s="11"/>
      <c r="EI16" s="11"/>
      <c r="EL16" s="11"/>
      <c r="EM16" s="11"/>
    </row>
    <row r="17" spans="1:144" x14ac:dyDescent="0.2">
      <c r="A17" s="71" t="s">
        <v>136</v>
      </c>
      <c r="B17" s="55">
        <v>180000</v>
      </c>
      <c r="C17" s="115">
        <f t="shared" si="41"/>
        <v>180000</v>
      </c>
      <c r="D17" s="55"/>
      <c r="E17" s="10"/>
      <c r="F17" s="10"/>
      <c r="G17" s="10"/>
      <c r="H17" s="10"/>
      <c r="I17" s="10"/>
      <c r="J17" s="10"/>
      <c r="K17" s="10"/>
      <c r="L17" s="10"/>
      <c r="N17" s="57"/>
      <c r="O17" s="67"/>
      <c r="P17" s="67"/>
      <c r="Q17" s="67"/>
      <c r="R17" s="67"/>
      <c r="S17" s="44">
        <f>B17</f>
        <v>180000</v>
      </c>
      <c r="T17" s="41"/>
      <c r="W17" s="11"/>
      <c r="X17" s="11"/>
      <c r="AA17" s="11"/>
      <c r="AD17" s="11"/>
      <c r="AE17" s="16">
        <f t="shared" si="42"/>
        <v>900000</v>
      </c>
      <c r="AF17" s="11"/>
      <c r="AH17" s="11"/>
      <c r="AI17" s="11"/>
      <c r="AK17" s="11"/>
      <c r="AL17" s="11"/>
      <c r="AO17" s="11"/>
      <c r="AP17" s="11"/>
      <c r="AQ17" s="16">
        <f t="shared" ref="AQ17:AQ26" si="48">C17*5</f>
        <v>900000</v>
      </c>
      <c r="AR17" s="11"/>
      <c r="AS17" s="11"/>
      <c r="AT17" s="11"/>
      <c r="AU17" s="11"/>
      <c r="AV17" s="11"/>
      <c r="AW17" s="11"/>
      <c r="AX17" s="11"/>
      <c r="AZ17" s="11"/>
      <c r="BB17" s="11"/>
      <c r="BC17" s="16">
        <f t="shared" si="43"/>
        <v>900000</v>
      </c>
      <c r="BD17" s="11"/>
      <c r="BF17" s="11"/>
      <c r="BG17" s="11"/>
      <c r="BI17" s="11"/>
      <c r="BL17" s="11"/>
      <c r="BM17" s="11"/>
      <c r="BO17" s="16">
        <f t="shared" si="44"/>
        <v>900000</v>
      </c>
      <c r="BR17" s="11"/>
      <c r="BS17" s="11"/>
      <c r="BU17" s="11"/>
      <c r="BX17" s="11"/>
      <c r="BY17" s="11"/>
      <c r="CA17" s="16">
        <f t="shared" si="45"/>
        <v>900000</v>
      </c>
      <c r="CD17" s="11"/>
      <c r="CE17" s="11"/>
      <c r="CG17" s="11"/>
      <c r="CJ17" s="11"/>
      <c r="CK17" s="11"/>
      <c r="CL17" s="16">
        <f t="shared" si="46"/>
        <v>900000</v>
      </c>
      <c r="CN17" s="11"/>
      <c r="CP17" s="11"/>
      <c r="CQ17" s="11"/>
      <c r="CS17" s="11"/>
      <c r="CV17" s="11"/>
      <c r="CW17" s="11"/>
      <c r="CX17" s="16">
        <f t="shared" si="47"/>
        <v>900000</v>
      </c>
      <c r="CZ17" s="11"/>
      <c r="DB17" s="11"/>
      <c r="DC17" s="11"/>
      <c r="DE17" s="11"/>
      <c r="DH17" s="11"/>
      <c r="DI17" s="11"/>
      <c r="DK17" s="11"/>
      <c r="DN17" s="11"/>
      <c r="DO17" s="11"/>
      <c r="DQ17" s="11"/>
      <c r="DT17" s="11"/>
      <c r="DU17" s="11"/>
      <c r="DW17" s="11"/>
      <c r="DZ17" s="11"/>
      <c r="EA17" s="11"/>
      <c r="EC17" s="11"/>
      <c r="EF17" s="11"/>
      <c r="EG17" s="11"/>
      <c r="EI17" s="11"/>
      <c r="EL17" s="11"/>
      <c r="EM17" s="11"/>
    </row>
    <row r="18" spans="1:144" x14ac:dyDescent="0.2">
      <c r="A18" s="72" t="s">
        <v>177</v>
      </c>
      <c r="B18" s="55">
        <v>375000</v>
      </c>
      <c r="C18" s="115">
        <f t="shared" si="41"/>
        <v>375000</v>
      </c>
      <c r="D18" s="55"/>
      <c r="E18" s="10"/>
      <c r="F18" s="10"/>
      <c r="G18" s="10"/>
      <c r="H18" s="10"/>
      <c r="I18" s="10"/>
      <c r="J18" s="10"/>
      <c r="K18" s="10"/>
      <c r="L18" s="10"/>
      <c r="N18" s="57"/>
      <c r="O18" s="67"/>
      <c r="P18" s="67"/>
      <c r="Q18" s="67"/>
      <c r="R18" s="67"/>
      <c r="S18" s="44">
        <f>B18</f>
        <v>375000</v>
      </c>
      <c r="T18" s="41"/>
      <c r="AA18" s="11"/>
      <c r="AE18" s="16">
        <f t="shared" si="42"/>
        <v>1875000</v>
      </c>
      <c r="AH18" s="11"/>
      <c r="AI18" s="11"/>
      <c r="AK18" s="11"/>
      <c r="AL18" s="11"/>
      <c r="AM18" s="11"/>
      <c r="AO18" s="11"/>
      <c r="AP18" s="11"/>
      <c r="AQ18" s="11">
        <f t="shared" si="48"/>
        <v>1875000</v>
      </c>
      <c r="AS18" s="11"/>
      <c r="AT18" s="11"/>
      <c r="AV18" s="11"/>
      <c r="AW18" s="11"/>
      <c r="AX18" s="11"/>
      <c r="AY18" s="11"/>
      <c r="AZ18" s="11"/>
      <c r="BB18" s="11"/>
      <c r="BC18" s="16">
        <f t="shared" si="43"/>
        <v>1875000</v>
      </c>
      <c r="BF18" s="11"/>
      <c r="BG18" s="11"/>
      <c r="BI18" s="11"/>
      <c r="BJ18" s="11"/>
      <c r="BK18" s="11"/>
      <c r="BL18" s="11"/>
      <c r="BM18" s="11"/>
      <c r="BO18" s="16">
        <f t="shared" si="44"/>
        <v>1875000</v>
      </c>
      <c r="BP18" s="11"/>
      <c r="BQ18" s="11"/>
      <c r="BR18" s="11"/>
      <c r="BS18" s="11"/>
      <c r="BU18" s="11"/>
      <c r="BV18" s="11"/>
      <c r="BW18" s="11"/>
      <c r="BX18" s="11"/>
      <c r="BY18" s="11"/>
      <c r="CA18" s="16">
        <f t="shared" si="45"/>
        <v>1875000</v>
      </c>
      <c r="CB18" s="11"/>
      <c r="CC18" s="11"/>
      <c r="CD18" s="11"/>
      <c r="CE18" s="11"/>
      <c r="CG18" s="11"/>
      <c r="CH18" s="11"/>
      <c r="CI18" s="11"/>
      <c r="CJ18" s="11"/>
      <c r="CK18" s="11"/>
      <c r="CL18" s="16">
        <f t="shared" si="46"/>
        <v>1875000</v>
      </c>
      <c r="CM18" s="11"/>
      <c r="CN18" s="11"/>
      <c r="CO18" s="11"/>
      <c r="CP18" s="11"/>
      <c r="CQ18" s="11"/>
      <c r="CS18" s="11"/>
      <c r="CT18" s="11"/>
      <c r="CU18" s="11"/>
      <c r="CV18" s="11"/>
      <c r="CW18" s="11"/>
      <c r="CX18" s="16">
        <f t="shared" si="47"/>
        <v>1875000</v>
      </c>
      <c r="CY18" s="11"/>
      <c r="CZ18" s="11"/>
      <c r="DA18" s="11"/>
      <c r="DB18" s="11"/>
      <c r="DC18" s="11"/>
      <c r="DE18" s="11"/>
      <c r="DF18" s="11"/>
      <c r="DG18" s="11"/>
      <c r="DH18" s="11"/>
      <c r="DI18" s="11"/>
      <c r="DK18" s="11"/>
      <c r="DL18" s="11"/>
      <c r="DM18" s="11"/>
      <c r="DN18" s="11"/>
      <c r="DO18" s="11"/>
      <c r="DQ18" s="11"/>
      <c r="DR18" s="11"/>
      <c r="DS18" s="11"/>
      <c r="DT18" s="11"/>
      <c r="DU18" s="11"/>
      <c r="DW18" s="11"/>
      <c r="DX18" s="11"/>
      <c r="DY18" s="11"/>
      <c r="DZ18" s="11"/>
      <c r="EA18" s="11"/>
      <c r="EC18" s="11"/>
      <c r="ED18" s="11"/>
      <c r="EE18" s="11"/>
      <c r="EF18" s="11"/>
      <c r="EG18" s="11"/>
      <c r="EI18" s="11"/>
      <c r="EJ18" s="11"/>
      <c r="EK18" s="11"/>
      <c r="EL18" s="11"/>
      <c r="EM18" s="11"/>
    </row>
    <row r="19" spans="1:144" x14ac:dyDescent="0.2">
      <c r="A19" s="71" t="s">
        <v>178</v>
      </c>
      <c r="B19" s="55">
        <v>675000</v>
      </c>
      <c r="C19" s="115">
        <f t="shared" si="41"/>
        <v>675000</v>
      </c>
      <c r="D19" s="90"/>
      <c r="E19" s="10"/>
      <c r="F19" s="10"/>
      <c r="G19" s="10"/>
      <c r="H19" s="10"/>
      <c r="I19" s="10"/>
      <c r="J19" s="10"/>
      <c r="K19" s="10"/>
      <c r="L19" s="10"/>
      <c r="N19" s="57"/>
      <c r="O19" s="67"/>
      <c r="P19" s="67"/>
      <c r="Q19" s="67"/>
      <c r="R19" s="67"/>
      <c r="S19" s="44">
        <f>B19</f>
        <v>675000</v>
      </c>
      <c r="T19" s="41"/>
      <c r="AA19" s="68"/>
      <c r="AB19" s="68"/>
      <c r="AC19" s="68"/>
      <c r="AD19" s="68"/>
      <c r="AE19" s="16">
        <f t="shared" si="42"/>
        <v>3375000</v>
      </c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16">
        <f t="shared" si="48"/>
        <v>3375000</v>
      </c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16">
        <f t="shared" si="43"/>
        <v>3375000</v>
      </c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16">
        <f t="shared" si="44"/>
        <v>3375000</v>
      </c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16">
        <f t="shared" si="45"/>
        <v>3375000</v>
      </c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16">
        <f t="shared" si="46"/>
        <v>3375000</v>
      </c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16">
        <f t="shared" si="47"/>
        <v>3375000</v>
      </c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</row>
    <row r="20" spans="1:144" x14ac:dyDescent="0.2">
      <c r="A20" s="39" t="s">
        <v>216</v>
      </c>
      <c r="B20" s="56"/>
      <c r="C20" s="115">
        <f t="shared" si="41"/>
        <v>0</v>
      </c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68"/>
      <c r="P20" s="68"/>
      <c r="Q20" s="68"/>
      <c r="R20" s="68"/>
      <c r="S20" s="68"/>
      <c r="AE20" s="16"/>
      <c r="AQ20" s="11"/>
      <c r="BC20" s="16"/>
      <c r="BO20" s="16"/>
      <c r="CA20" s="16"/>
      <c r="CL20" s="16"/>
      <c r="CX20" s="16"/>
    </row>
    <row r="21" spans="1:144" x14ac:dyDescent="0.2">
      <c r="A21" s="21" t="s">
        <v>128</v>
      </c>
      <c r="B21" s="56"/>
      <c r="C21" s="115">
        <f t="shared" si="41"/>
        <v>0</v>
      </c>
      <c r="D21" s="56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8"/>
      <c r="P21" s="68"/>
      <c r="Q21" s="68"/>
      <c r="R21" s="68"/>
      <c r="S21" s="68"/>
      <c r="AE21" s="16"/>
      <c r="AQ21" s="16"/>
      <c r="BC21" s="16"/>
      <c r="BO21" s="16"/>
      <c r="CA21" s="16"/>
      <c r="CL21" s="16"/>
      <c r="CX21" s="16"/>
    </row>
    <row r="22" spans="1:144" s="15" customFormat="1" x14ac:dyDescent="0.2">
      <c r="A22" s="22" t="s">
        <v>176</v>
      </c>
      <c r="B22" s="115">
        <v>60000</v>
      </c>
      <c r="C22" s="115">
        <f t="shared" si="41"/>
        <v>60000</v>
      </c>
      <c r="D22" s="1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44"/>
      <c r="P22" s="44"/>
      <c r="Q22" s="44"/>
      <c r="R22" s="44"/>
      <c r="S22" s="44">
        <f>B22</f>
        <v>60000</v>
      </c>
      <c r="T22" s="16"/>
      <c r="V22" s="16"/>
      <c r="Z22" s="16"/>
      <c r="AC22" s="16"/>
      <c r="AE22" s="16">
        <f t="shared" si="42"/>
        <v>300000</v>
      </c>
      <c r="AG22" s="16"/>
      <c r="AK22" s="16"/>
      <c r="AO22" s="16"/>
      <c r="AQ22" s="11">
        <f t="shared" si="48"/>
        <v>300000</v>
      </c>
      <c r="AS22" s="16"/>
      <c r="AW22" s="16"/>
      <c r="BA22" s="16"/>
      <c r="BC22" s="16">
        <f t="shared" si="43"/>
        <v>300000</v>
      </c>
      <c r="BE22" s="16"/>
      <c r="BO22" s="16">
        <f t="shared" si="44"/>
        <v>300000</v>
      </c>
      <c r="CA22" s="16">
        <f t="shared" si="45"/>
        <v>300000</v>
      </c>
      <c r="CL22" s="16">
        <f t="shared" si="46"/>
        <v>300000</v>
      </c>
      <c r="CX22" s="16">
        <f t="shared" si="47"/>
        <v>300000</v>
      </c>
    </row>
    <row r="23" spans="1:144" x14ac:dyDescent="0.2">
      <c r="A23" s="71" t="s">
        <v>175</v>
      </c>
      <c r="B23" s="55">
        <v>40000</v>
      </c>
      <c r="C23" s="115">
        <f t="shared" si="41"/>
        <v>40000</v>
      </c>
      <c r="D23" s="55"/>
      <c r="E23" s="10"/>
      <c r="F23" s="10"/>
      <c r="G23" s="10"/>
      <c r="H23" s="10"/>
      <c r="I23" s="10"/>
      <c r="J23" s="10"/>
      <c r="K23" s="10"/>
      <c r="L23" s="10"/>
      <c r="N23" s="57"/>
      <c r="O23" s="67"/>
      <c r="P23" s="67"/>
      <c r="Q23" s="67"/>
      <c r="R23" s="67"/>
      <c r="S23" s="44">
        <f>B23</f>
        <v>40000</v>
      </c>
      <c r="T23" s="41"/>
      <c r="W23" s="11"/>
      <c r="X23" s="11"/>
      <c r="AA23" s="11"/>
      <c r="AD23" s="11"/>
      <c r="AE23" s="16">
        <f t="shared" si="42"/>
        <v>200000</v>
      </c>
      <c r="AF23" s="11"/>
      <c r="AH23" s="11"/>
      <c r="AI23" s="11"/>
      <c r="AK23" s="11"/>
      <c r="AL23" s="11"/>
      <c r="AO23" s="11"/>
      <c r="AP23" s="11"/>
      <c r="AQ23" s="16">
        <f t="shared" si="48"/>
        <v>200000</v>
      </c>
      <c r="AR23" s="11"/>
      <c r="AS23" s="11"/>
      <c r="AT23" s="11"/>
      <c r="AU23" s="11"/>
      <c r="AV23" s="11"/>
      <c r="AW23" s="11"/>
      <c r="AX23" s="11"/>
      <c r="AZ23" s="11"/>
      <c r="BB23" s="11"/>
      <c r="BC23" s="16">
        <f t="shared" si="43"/>
        <v>200000</v>
      </c>
      <c r="BD23" s="11"/>
      <c r="BF23" s="11"/>
      <c r="BG23" s="11"/>
      <c r="BI23" s="11"/>
      <c r="BL23" s="11"/>
      <c r="BM23" s="11"/>
      <c r="BO23" s="16">
        <f t="shared" si="44"/>
        <v>200000</v>
      </c>
      <c r="BR23" s="11"/>
      <c r="BS23" s="11"/>
      <c r="BU23" s="11"/>
      <c r="BX23" s="11"/>
      <c r="BY23" s="11"/>
      <c r="CA23" s="16">
        <f t="shared" si="45"/>
        <v>200000</v>
      </c>
      <c r="CD23" s="11"/>
      <c r="CE23" s="11"/>
      <c r="CG23" s="11"/>
      <c r="CJ23" s="11"/>
      <c r="CK23" s="11"/>
      <c r="CL23" s="16">
        <f t="shared" si="46"/>
        <v>200000</v>
      </c>
      <c r="CN23" s="11"/>
      <c r="CP23" s="11"/>
      <c r="CQ23" s="11"/>
      <c r="CS23" s="11"/>
      <c r="CV23" s="11"/>
      <c r="CW23" s="11"/>
      <c r="CX23" s="16">
        <f t="shared" si="47"/>
        <v>200000</v>
      </c>
      <c r="CZ23" s="11"/>
      <c r="DB23" s="11"/>
      <c r="DC23" s="11"/>
      <c r="DE23" s="11"/>
      <c r="DH23" s="11"/>
      <c r="DI23" s="11"/>
      <c r="DK23" s="11"/>
      <c r="DN23" s="11"/>
      <c r="DO23" s="11"/>
      <c r="DQ23" s="11"/>
      <c r="DT23" s="11"/>
      <c r="DU23" s="11"/>
      <c r="DW23" s="11"/>
      <c r="DZ23" s="11"/>
      <c r="EA23" s="11"/>
      <c r="EC23" s="11"/>
      <c r="EF23" s="11"/>
      <c r="EG23" s="11"/>
      <c r="EI23" s="11"/>
      <c r="EL23" s="11"/>
      <c r="EM23" s="11"/>
    </row>
    <row r="24" spans="1:144" x14ac:dyDescent="0.2">
      <c r="A24" s="71" t="s">
        <v>136</v>
      </c>
      <c r="B24" s="55">
        <v>25000</v>
      </c>
      <c r="C24" s="115">
        <f t="shared" si="41"/>
        <v>25000</v>
      </c>
      <c r="D24" s="55"/>
      <c r="E24" s="10"/>
      <c r="F24" s="10"/>
      <c r="G24" s="10"/>
      <c r="H24" s="10"/>
      <c r="I24" s="10"/>
      <c r="J24" s="10"/>
      <c r="K24" s="10"/>
      <c r="L24" s="10"/>
      <c r="N24" s="57"/>
      <c r="O24" s="67"/>
      <c r="P24" s="67"/>
      <c r="Q24" s="67"/>
      <c r="R24" s="67"/>
      <c r="S24" s="44">
        <f>B24</f>
        <v>25000</v>
      </c>
      <c r="T24" s="41"/>
      <c r="W24" s="11"/>
      <c r="X24" s="11"/>
      <c r="AA24" s="11"/>
      <c r="AD24" s="11"/>
      <c r="AE24" s="16">
        <f t="shared" si="42"/>
        <v>125000</v>
      </c>
      <c r="AF24" s="11"/>
      <c r="AH24" s="11"/>
      <c r="AI24" s="11"/>
      <c r="AK24" s="11"/>
      <c r="AL24" s="11"/>
      <c r="AO24" s="11"/>
      <c r="AP24" s="11"/>
      <c r="AQ24" s="11">
        <f t="shared" si="48"/>
        <v>125000</v>
      </c>
      <c r="AR24" s="11"/>
      <c r="AS24" s="11"/>
      <c r="AT24" s="11"/>
      <c r="AU24" s="11"/>
      <c r="AV24" s="11"/>
      <c r="AW24" s="11"/>
      <c r="AX24" s="11"/>
      <c r="AZ24" s="11"/>
      <c r="BB24" s="11"/>
      <c r="BC24" s="16">
        <f t="shared" si="43"/>
        <v>125000</v>
      </c>
      <c r="BD24" s="11"/>
      <c r="BF24" s="11"/>
      <c r="BG24" s="11"/>
      <c r="BI24" s="11"/>
      <c r="BL24" s="11"/>
      <c r="BM24" s="11"/>
      <c r="BO24" s="16">
        <f t="shared" si="44"/>
        <v>125000</v>
      </c>
      <c r="BR24" s="11"/>
      <c r="BS24" s="11"/>
      <c r="BU24" s="11"/>
      <c r="BX24" s="11"/>
      <c r="BY24" s="11"/>
      <c r="CA24" s="16">
        <f t="shared" si="45"/>
        <v>125000</v>
      </c>
      <c r="CD24" s="11"/>
      <c r="CE24" s="11"/>
      <c r="CG24" s="11"/>
      <c r="CJ24" s="11"/>
      <c r="CK24" s="11"/>
      <c r="CL24" s="16">
        <f t="shared" si="46"/>
        <v>125000</v>
      </c>
      <c r="CN24" s="11"/>
      <c r="CP24" s="11"/>
      <c r="CQ24" s="11"/>
      <c r="CS24" s="11"/>
      <c r="CV24" s="11"/>
      <c r="CW24" s="11"/>
      <c r="CX24" s="16">
        <f t="shared" si="47"/>
        <v>125000</v>
      </c>
      <c r="CZ24" s="11"/>
      <c r="DB24" s="11"/>
      <c r="DC24" s="11"/>
      <c r="DE24" s="11"/>
      <c r="DH24" s="11"/>
      <c r="DI24" s="11"/>
      <c r="DK24" s="11"/>
      <c r="DN24" s="11"/>
      <c r="DO24" s="11"/>
      <c r="DQ24" s="11"/>
      <c r="DT24" s="11"/>
      <c r="DU24" s="11"/>
      <c r="DW24" s="11"/>
      <c r="DZ24" s="11"/>
      <c r="EA24" s="11"/>
      <c r="EC24" s="11"/>
      <c r="EF24" s="11"/>
      <c r="EG24" s="11"/>
      <c r="EI24" s="11"/>
      <c r="EL24" s="11"/>
      <c r="EM24" s="11"/>
    </row>
    <row r="25" spans="1:144" x14ac:dyDescent="0.2">
      <c r="A25" s="72" t="s">
        <v>177</v>
      </c>
      <c r="B25" s="55">
        <v>0</v>
      </c>
      <c r="C25" s="115">
        <f t="shared" si="41"/>
        <v>0</v>
      </c>
      <c r="D25" s="55"/>
      <c r="E25" s="10"/>
      <c r="F25" s="10"/>
      <c r="G25" s="10"/>
      <c r="H25" s="10"/>
      <c r="I25" s="10"/>
      <c r="J25" s="10"/>
      <c r="K25" s="10"/>
      <c r="L25" s="10"/>
      <c r="N25" s="57"/>
      <c r="O25" s="67"/>
      <c r="P25" s="67"/>
      <c r="Q25" s="67"/>
      <c r="R25" s="67"/>
      <c r="S25" s="44">
        <f>B25</f>
        <v>0</v>
      </c>
      <c r="T25" s="41"/>
      <c r="AA25" s="11"/>
      <c r="AE25" s="16"/>
      <c r="AH25" s="11"/>
      <c r="AI25" s="11"/>
      <c r="AK25" s="11"/>
      <c r="AL25" s="11"/>
      <c r="AM25" s="11"/>
      <c r="AO25" s="11"/>
      <c r="AP25" s="11"/>
      <c r="AQ25" s="16"/>
      <c r="AS25" s="11"/>
      <c r="AT25" s="11"/>
      <c r="AV25" s="11"/>
      <c r="AW25" s="11"/>
      <c r="AX25" s="11"/>
      <c r="AY25" s="11"/>
      <c r="AZ25" s="11"/>
      <c r="BB25" s="11"/>
      <c r="BC25" s="16"/>
      <c r="BF25" s="11"/>
      <c r="BG25" s="11"/>
      <c r="BI25" s="11"/>
      <c r="BJ25" s="11"/>
      <c r="BK25" s="11"/>
      <c r="BL25" s="11"/>
      <c r="BM25" s="11"/>
      <c r="BO25" s="16"/>
      <c r="BP25" s="11"/>
      <c r="BQ25" s="11"/>
      <c r="BR25" s="11"/>
      <c r="BS25" s="11"/>
      <c r="BU25" s="11"/>
      <c r="BV25" s="11"/>
      <c r="BW25" s="11"/>
      <c r="BX25" s="11"/>
      <c r="BY25" s="11"/>
      <c r="CA25" s="16"/>
      <c r="CB25" s="11"/>
      <c r="CC25" s="11"/>
      <c r="CD25" s="11"/>
      <c r="CE25" s="11"/>
      <c r="CG25" s="11"/>
      <c r="CH25" s="11"/>
      <c r="CI25" s="11"/>
      <c r="CJ25" s="11"/>
      <c r="CK25" s="11"/>
      <c r="CL25" s="16"/>
      <c r="CM25" s="11"/>
      <c r="CN25" s="11"/>
      <c r="CO25" s="11"/>
      <c r="CP25" s="11"/>
      <c r="CQ25" s="11"/>
      <c r="CS25" s="11"/>
      <c r="CT25" s="11"/>
      <c r="CU25" s="11"/>
      <c r="CV25" s="11"/>
      <c r="CW25" s="11"/>
      <c r="CX25" s="16"/>
      <c r="CY25" s="11"/>
      <c r="CZ25" s="11"/>
      <c r="DA25" s="11"/>
      <c r="DB25" s="11"/>
      <c r="DC25" s="11"/>
      <c r="DE25" s="11"/>
      <c r="DF25" s="11"/>
      <c r="DG25" s="11"/>
      <c r="DH25" s="11"/>
      <c r="DI25" s="11"/>
      <c r="DK25" s="11"/>
      <c r="DL25" s="11"/>
      <c r="DM25" s="11"/>
      <c r="DN25" s="11"/>
      <c r="DO25" s="11"/>
      <c r="DQ25" s="11"/>
      <c r="DR25" s="11"/>
      <c r="DS25" s="11"/>
      <c r="DT25" s="11"/>
      <c r="DU25" s="11"/>
      <c r="DW25" s="11"/>
      <c r="DX25" s="11"/>
      <c r="DY25" s="11"/>
      <c r="DZ25" s="11"/>
      <c r="EA25" s="11"/>
      <c r="EC25" s="11"/>
      <c r="ED25" s="11"/>
      <c r="EE25" s="11"/>
      <c r="EF25" s="11"/>
      <c r="EG25" s="11"/>
      <c r="EI25" s="11"/>
      <c r="EJ25" s="11"/>
      <c r="EK25" s="11"/>
      <c r="EL25" s="11"/>
      <c r="EM25" s="11"/>
    </row>
    <row r="26" spans="1:144" x14ac:dyDescent="0.2">
      <c r="A26" s="71" t="s">
        <v>178</v>
      </c>
      <c r="B26" s="55">
        <v>95000</v>
      </c>
      <c r="C26" s="115">
        <f t="shared" si="41"/>
        <v>95000</v>
      </c>
      <c r="D26" s="90"/>
      <c r="E26" s="10"/>
      <c r="F26" s="10"/>
      <c r="G26" s="10"/>
      <c r="H26" s="10"/>
      <c r="I26" s="10"/>
      <c r="J26" s="10"/>
      <c r="K26" s="10"/>
      <c r="L26" s="10"/>
      <c r="N26" s="57"/>
      <c r="O26" s="67"/>
      <c r="P26" s="67"/>
      <c r="Q26" s="67"/>
      <c r="R26" s="67"/>
      <c r="S26" s="44">
        <f>B26</f>
        <v>95000</v>
      </c>
      <c r="T26" s="41"/>
      <c r="AA26" s="68"/>
      <c r="AB26" s="68"/>
      <c r="AC26" s="68"/>
      <c r="AD26" s="68"/>
      <c r="AE26" s="16">
        <f t="shared" si="42"/>
        <v>475000</v>
      </c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11">
        <f t="shared" si="48"/>
        <v>475000</v>
      </c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16">
        <f t="shared" si="43"/>
        <v>475000</v>
      </c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16">
        <f t="shared" si="44"/>
        <v>475000</v>
      </c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16">
        <f t="shared" si="45"/>
        <v>475000</v>
      </c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16">
        <f>C26*5</f>
        <v>475000</v>
      </c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16">
        <f t="shared" si="47"/>
        <v>475000</v>
      </c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</row>
    <row r="27" spans="1:144" x14ac:dyDescent="0.2">
      <c r="A27" s="73" t="s">
        <v>98</v>
      </c>
      <c r="B27" s="55"/>
      <c r="C27" s="51"/>
      <c r="E27" s="68"/>
      <c r="F27" s="68"/>
      <c r="G27" s="68"/>
      <c r="H27" s="68"/>
      <c r="I27" s="68"/>
      <c r="J27" s="68"/>
      <c r="K27" s="68"/>
      <c r="L27" s="68"/>
      <c r="N27" s="67"/>
      <c r="O27" s="67"/>
      <c r="P27" s="67"/>
      <c r="Q27" s="67"/>
      <c r="R27" s="67"/>
      <c r="S27" s="67"/>
      <c r="T27" s="41"/>
      <c r="AH27" s="11"/>
      <c r="AK27" s="11"/>
      <c r="AM27" s="11"/>
      <c r="AQ27" s="11"/>
      <c r="AT27" s="11"/>
      <c r="AW27" s="11"/>
      <c r="AY27" s="11"/>
      <c r="BF27" s="11"/>
      <c r="BI27" s="11"/>
      <c r="BK27" s="11"/>
      <c r="BL27" s="11"/>
      <c r="BQ27" s="11"/>
      <c r="BR27" s="11"/>
      <c r="BU27" s="11"/>
      <c r="BW27" s="11"/>
      <c r="BX27" s="11"/>
      <c r="CC27" s="11"/>
      <c r="CD27" s="11"/>
      <c r="CG27" s="11"/>
      <c r="CI27" s="11"/>
      <c r="CJ27" s="11"/>
      <c r="CM27" s="11"/>
      <c r="CN27" s="11"/>
      <c r="CO27" s="11"/>
      <c r="CP27" s="11"/>
      <c r="CS27" s="11"/>
      <c r="CU27" s="11"/>
      <c r="CV27" s="11"/>
      <c r="CY27" s="11"/>
      <c r="CZ27" s="11"/>
      <c r="DA27" s="11"/>
      <c r="DB27" s="11"/>
      <c r="DE27" s="11"/>
      <c r="DG27" s="11"/>
      <c r="DH27" s="11"/>
      <c r="DK27" s="11"/>
      <c r="DM27" s="11"/>
      <c r="DN27" s="11"/>
      <c r="DQ27" s="11"/>
      <c r="DS27" s="11"/>
      <c r="DT27" s="11"/>
      <c r="DW27" s="11"/>
      <c r="DY27" s="11"/>
      <c r="DZ27" s="11"/>
      <c r="EC27" s="11"/>
      <c r="EE27" s="11"/>
      <c r="EF27" s="11"/>
      <c r="EI27" s="11"/>
      <c r="EK27" s="11"/>
      <c r="EL27" s="11"/>
    </row>
    <row r="28" spans="1:144" x14ac:dyDescent="0.2">
      <c r="A28" s="119" t="s">
        <v>126</v>
      </c>
      <c r="B28" s="120" t="s">
        <v>129</v>
      </c>
      <c r="C28" s="51"/>
      <c r="E28" s="68"/>
      <c r="F28" s="68"/>
      <c r="G28" s="68"/>
      <c r="H28" s="68"/>
      <c r="I28" s="68"/>
      <c r="J28" s="68"/>
      <c r="K28" s="68"/>
      <c r="L28" s="68"/>
      <c r="N28" s="121"/>
      <c r="O28" s="121"/>
      <c r="P28" s="121"/>
      <c r="Q28" s="121"/>
      <c r="R28" s="121"/>
      <c r="S28" s="121"/>
      <c r="T28" s="122"/>
      <c r="AH28" s="11"/>
      <c r="AK28" s="11"/>
      <c r="AM28" s="11"/>
      <c r="AT28" s="11"/>
      <c r="AW28" s="11"/>
      <c r="AY28" s="11"/>
      <c r="BF28" s="11"/>
      <c r="BI28" s="11"/>
      <c r="BK28" s="11"/>
      <c r="BL28" s="11"/>
      <c r="BQ28" s="11"/>
      <c r="BR28" s="11"/>
      <c r="BU28" s="11"/>
      <c r="BW28" s="11"/>
      <c r="BX28" s="11"/>
      <c r="CC28" s="11"/>
      <c r="CD28" s="11"/>
      <c r="CG28" s="11"/>
      <c r="CI28" s="11"/>
      <c r="CJ28" s="11"/>
      <c r="CM28" s="11"/>
      <c r="CN28" s="11"/>
      <c r="CO28" s="11"/>
      <c r="CP28" s="11"/>
      <c r="CS28" s="11"/>
      <c r="CU28" s="11"/>
      <c r="CV28" s="11"/>
      <c r="CY28" s="11"/>
      <c r="CZ28" s="11"/>
      <c r="DA28" s="11"/>
      <c r="DB28" s="11"/>
      <c r="DE28" s="11"/>
      <c r="DG28" s="11"/>
      <c r="DH28" s="11"/>
      <c r="DK28" s="11"/>
      <c r="DM28" s="11"/>
      <c r="DN28" s="11"/>
      <c r="DQ28" s="11"/>
      <c r="DS28" s="11"/>
      <c r="DT28" s="11"/>
      <c r="DW28" s="11"/>
      <c r="DY28" s="11"/>
      <c r="DZ28" s="11"/>
      <c r="EC28" s="11"/>
      <c r="EE28" s="11"/>
      <c r="EF28" s="11"/>
      <c r="EI28" s="11"/>
      <c r="EK28" s="11"/>
      <c r="EL28" s="11"/>
    </row>
    <row r="29" spans="1:144" x14ac:dyDescent="0.2">
      <c r="A29" s="119" t="s">
        <v>127</v>
      </c>
      <c r="B29" s="120" t="s">
        <v>129</v>
      </c>
      <c r="C29" s="51"/>
      <c r="E29" s="68"/>
      <c r="F29" s="68"/>
      <c r="G29" s="68"/>
      <c r="H29" s="68"/>
      <c r="I29" s="68"/>
      <c r="J29" s="68"/>
      <c r="K29" s="68"/>
      <c r="L29" s="68"/>
      <c r="N29" s="121"/>
      <c r="O29" s="121"/>
      <c r="P29" s="121"/>
      <c r="Q29" s="121"/>
      <c r="R29" s="121"/>
      <c r="S29" s="121"/>
      <c r="T29" s="122"/>
      <c r="AH29" s="11"/>
      <c r="AK29" s="11"/>
      <c r="AM29" s="11"/>
      <c r="AT29" s="11"/>
      <c r="AW29" s="11"/>
      <c r="AY29" s="11"/>
      <c r="BF29" s="11"/>
      <c r="BI29" s="11"/>
      <c r="BK29" s="11"/>
      <c r="BL29" s="11"/>
      <c r="BQ29" s="11"/>
      <c r="BR29" s="11"/>
      <c r="BU29" s="11"/>
      <c r="BW29" s="11"/>
      <c r="BX29" s="11"/>
      <c r="CC29" s="11"/>
      <c r="CD29" s="11"/>
      <c r="CG29" s="11"/>
      <c r="CI29" s="11"/>
      <c r="CJ29" s="11"/>
      <c r="CM29" s="11"/>
      <c r="CN29" s="11"/>
      <c r="CO29" s="11"/>
      <c r="CP29" s="11"/>
      <c r="CS29" s="11"/>
      <c r="CU29" s="11"/>
      <c r="CV29" s="11"/>
      <c r="CY29" s="11"/>
      <c r="CZ29" s="11"/>
      <c r="DA29" s="11"/>
      <c r="DB29" s="11"/>
      <c r="DE29" s="11"/>
      <c r="DG29" s="11"/>
      <c r="DH29" s="11"/>
      <c r="DK29" s="11"/>
      <c r="DM29" s="11"/>
      <c r="DN29" s="11"/>
      <c r="DQ29" s="11"/>
      <c r="DS29" s="11"/>
      <c r="DT29" s="11"/>
      <c r="DW29" s="11"/>
      <c r="DY29" s="11"/>
      <c r="DZ29" s="11"/>
      <c r="EC29" s="11"/>
      <c r="EE29" s="11"/>
      <c r="EF29" s="11"/>
      <c r="EI29" s="11"/>
      <c r="EK29" s="11"/>
      <c r="EL29" s="11"/>
    </row>
    <row r="30" spans="1:144" x14ac:dyDescent="0.2">
      <c r="A30" s="74" t="s">
        <v>124</v>
      </c>
      <c r="B30" s="55"/>
      <c r="C30" s="51"/>
      <c r="E30" s="68"/>
      <c r="F30" s="51"/>
      <c r="G30" s="68"/>
      <c r="H30" s="68"/>
      <c r="I30" s="51">
        <f>SUM(I15:I26)</f>
        <v>0</v>
      </c>
      <c r="J30" s="51">
        <f t="shared" ref="J30:BK30" si="49">SUM(J15:J26)</f>
        <v>0</v>
      </c>
      <c r="K30" s="51">
        <f t="shared" si="49"/>
        <v>0</v>
      </c>
      <c r="L30" s="51">
        <f t="shared" si="49"/>
        <v>0</v>
      </c>
      <c r="M30" s="51">
        <f t="shared" si="49"/>
        <v>0</v>
      </c>
      <c r="N30" s="51">
        <f t="shared" si="49"/>
        <v>0</v>
      </c>
      <c r="O30" s="51">
        <f t="shared" si="49"/>
        <v>0</v>
      </c>
      <c r="P30" s="51">
        <f t="shared" si="49"/>
        <v>0</v>
      </c>
      <c r="Q30" s="51">
        <f t="shared" si="49"/>
        <v>0</v>
      </c>
      <c r="R30" s="51">
        <f t="shared" si="49"/>
        <v>0</v>
      </c>
      <c r="S30" s="51">
        <f t="shared" si="49"/>
        <v>1705000</v>
      </c>
      <c r="T30" s="51">
        <f t="shared" si="49"/>
        <v>0</v>
      </c>
      <c r="U30" s="51">
        <f t="shared" si="49"/>
        <v>0</v>
      </c>
      <c r="V30" s="51">
        <f t="shared" si="49"/>
        <v>0</v>
      </c>
      <c r="W30" s="51">
        <f t="shared" si="49"/>
        <v>0</v>
      </c>
      <c r="X30" s="51">
        <f t="shared" si="49"/>
        <v>0</v>
      </c>
      <c r="Y30" s="51">
        <f t="shared" si="49"/>
        <v>0</v>
      </c>
      <c r="Z30" s="51">
        <f t="shared" si="49"/>
        <v>0</v>
      </c>
      <c r="AA30" s="51">
        <f t="shared" si="49"/>
        <v>0</v>
      </c>
      <c r="AB30" s="51">
        <f t="shared" si="49"/>
        <v>0</v>
      </c>
      <c r="AC30" s="51">
        <f t="shared" si="49"/>
        <v>0</v>
      </c>
      <c r="AD30" s="51">
        <f t="shared" si="49"/>
        <v>0</v>
      </c>
      <c r="AE30" s="51">
        <f t="shared" si="49"/>
        <v>8525000</v>
      </c>
      <c r="AF30" s="51">
        <f t="shared" si="49"/>
        <v>0</v>
      </c>
      <c r="AG30" s="51">
        <f t="shared" si="49"/>
        <v>0</v>
      </c>
      <c r="AH30" s="51">
        <f t="shared" si="49"/>
        <v>0</v>
      </c>
      <c r="AI30" s="51">
        <f t="shared" si="49"/>
        <v>0</v>
      </c>
      <c r="AJ30" s="51">
        <f t="shared" si="49"/>
        <v>0</v>
      </c>
      <c r="AK30" s="51">
        <f t="shared" si="49"/>
        <v>0</v>
      </c>
      <c r="AL30" s="51">
        <f t="shared" si="49"/>
        <v>0</v>
      </c>
      <c r="AM30" s="51">
        <f t="shared" si="49"/>
        <v>0</v>
      </c>
      <c r="AN30" s="51">
        <f t="shared" si="49"/>
        <v>0</v>
      </c>
      <c r="AO30" s="51">
        <f t="shared" si="49"/>
        <v>0</v>
      </c>
      <c r="AP30" s="51">
        <f t="shared" si="49"/>
        <v>0</v>
      </c>
      <c r="AQ30" s="51">
        <f t="shared" si="49"/>
        <v>8525000</v>
      </c>
      <c r="AR30" s="51">
        <f t="shared" si="49"/>
        <v>0</v>
      </c>
      <c r="AS30" s="51">
        <f t="shared" si="49"/>
        <v>0</v>
      </c>
      <c r="AT30" s="51">
        <f t="shared" si="49"/>
        <v>0</v>
      </c>
      <c r="AU30" s="51">
        <f t="shared" si="49"/>
        <v>0</v>
      </c>
      <c r="AV30" s="51">
        <f t="shared" si="49"/>
        <v>0</v>
      </c>
      <c r="AW30" s="51">
        <f t="shared" si="49"/>
        <v>0</v>
      </c>
      <c r="AX30" s="51">
        <f t="shared" si="49"/>
        <v>0</v>
      </c>
      <c r="AY30" s="51">
        <f t="shared" si="49"/>
        <v>0</v>
      </c>
      <c r="AZ30" s="51">
        <f t="shared" si="49"/>
        <v>0</v>
      </c>
      <c r="BA30" s="51">
        <f t="shared" si="49"/>
        <v>0</v>
      </c>
      <c r="BB30" s="51">
        <f t="shared" si="49"/>
        <v>0</v>
      </c>
      <c r="BC30" s="51">
        <f t="shared" si="49"/>
        <v>8525000</v>
      </c>
      <c r="BD30" s="51">
        <f t="shared" si="49"/>
        <v>0</v>
      </c>
      <c r="BE30" s="51">
        <f t="shared" si="49"/>
        <v>0</v>
      </c>
      <c r="BF30" s="51">
        <f t="shared" si="49"/>
        <v>0</v>
      </c>
      <c r="BG30" s="51">
        <f t="shared" si="49"/>
        <v>0</v>
      </c>
      <c r="BH30" s="51">
        <f t="shared" si="49"/>
        <v>0</v>
      </c>
      <c r="BI30" s="51">
        <f t="shared" si="49"/>
        <v>0</v>
      </c>
      <c r="BJ30" s="51">
        <f t="shared" si="49"/>
        <v>0</v>
      </c>
      <c r="BK30" s="51">
        <f t="shared" si="49"/>
        <v>0</v>
      </c>
      <c r="BL30" s="51">
        <f t="shared" ref="BL30:CB30" si="50">SUM(BL15:BL26)</f>
        <v>0</v>
      </c>
      <c r="BM30" s="51">
        <f t="shared" si="50"/>
        <v>0</v>
      </c>
      <c r="BN30" s="51">
        <f t="shared" si="50"/>
        <v>0</v>
      </c>
      <c r="BO30" s="51">
        <f t="shared" si="50"/>
        <v>8525000</v>
      </c>
      <c r="BP30" s="51">
        <f t="shared" si="50"/>
        <v>0</v>
      </c>
      <c r="BQ30" s="51">
        <f t="shared" si="50"/>
        <v>0</v>
      </c>
      <c r="BR30" s="51">
        <f t="shared" si="50"/>
        <v>0</v>
      </c>
      <c r="BS30" s="51">
        <f t="shared" si="50"/>
        <v>0</v>
      </c>
      <c r="BT30" s="51">
        <f t="shared" si="50"/>
        <v>0</v>
      </c>
      <c r="BU30" s="51">
        <f t="shared" si="50"/>
        <v>0</v>
      </c>
      <c r="BV30" s="51">
        <f t="shared" si="50"/>
        <v>0</v>
      </c>
      <c r="BW30" s="51">
        <f t="shared" si="50"/>
        <v>0</v>
      </c>
      <c r="BX30" s="51">
        <f t="shared" si="50"/>
        <v>0</v>
      </c>
      <c r="BY30" s="51">
        <f t="shared" si="50"/>
        <v>0</v>
      </c>
      <c r="BZ30" s="51">
        <f t="shared" si="50"/>
        <v>0</v>
      </c>
      <c r="CA30" s="51">
        <f t="shared" si="50"/>
        <v>8525000</v>
      </c>
      <c r="CB30" s="51">
        <f t="shared" si="50"/>
        <v>0</v>
      </c>
      <c r="CC30" s="51">
        <f t="shared" ref="CC30:CN30" si="51">SUM(CC15:CC26)</f>
        <v>0</v>
      </c>
      <c r="CD30" s="51">
        <f t="shared" si="51"/>
        <v>0</v>
      </c>
      <c r="CE30" s="51">
        <f t="shared" si="51"/>
        <v>0</v>
      </c>
      <c r="CF30" s="51">
        <f t="shared" si="51"/>
        <v>0</v>
      </c>
      <c r="CG30" s="51">
        <f t="shared" si="51"/>
        <v>0</v>
      </c>
      <c r="CH30" s="51">
        <f t="shared" si="51"/>
        <v>0</v>
      </c>
      <c r="CI30" s="51">
        <f t="shared" si="51"/>
        <v>0</v>
      </c>
      <c r="CJ30" s="51">
        <f t="shared" si="51"/>
        <v>0</v>
      </c>
      <c r="CK30" s="51">
        <f t="shared" si="51"/>
        <v>0</v>
      </c>
      <c r="CL30" s="51">
        <f t="shared" si="51"/>
        <v>8525000</v>
      </c>
      <c r="CM30" s="51">
        <f t="shared" si="51"/>
        <v>0</v>
      </c>
      <c r="CN30" s="51">
        <f t="shared" si="51"/>
        <v>0</v>
      </c>
      <c r="CO30" s="51">
        <f t="shared" ref="CO30:CZ30" si="52">SUM(CO15:CO26)</f>
        <v>0</v>
      </c>
      <c r="CP30" s="51">
        <f t="shared" si="52"/>
        <v>0</v>
      </c>
      <c r="CQ30" s="51">
        <f t="shared" si="52"/>
        <v>0</v>
      </c>
      <c r="CR30" s="51">
        <f t="shared" si="52"/>
        <v>0</v>
      </c>
      <c r="CS30" s="51">
        <f t="shared" si="52"/>
        <v>0</v>
      </c>
      <c r="CT30" s="51">
        <f t="shared" si="52"/>
        <v>0</v>
      </c>
      <c r="CU30" s="51">
        <f t="shared" si="52"/>
        <v>0</v>
      </c>
      <c r="CV30" s="51">
        <f t="shared" si="52"/>
        <v>0</v>
      </c>
      <c r="CW30" s="51">
        <f t="shared" si="52"/>
        <v>0</v>
      </c>
      <c r="CX30" s="51">
        <f t="shared" si="52"/>
        <v>8525000</v>
      </c>
      <c r="CY30" s="51">
        <f t="shared" si="52"/>
        <v>0</v>
      </c>
      <c r="CZ30" s="51">
        <f t="shared" si="52"/>
        <v>0</v>
      </c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</row>
    <row r="31" spans="1:144" x14ac:dyDescent="0.2">
      <c r="A31" s="54"/>
      <c r="B31" s="55"/>
      <c r="C31" s="51"/>
      <c r="E31" s="68"/>
      <c r="F31" s="68"/>
      <c r="G31" s="68"/>
      <c r="H31" s="68"/>
      <c r="I31" s="68"/>
      <c r="J31" s="68"/>
      <c r="K31" s="68"/>
      <c r="L31" s="68"/>
      <c r="N31" s="67"/>
      <c r="O31" s="67"/>
      <c r="P31" s="67"/>
      <c r="Q31" s="67"/>
      <c r="R31" s="67"/>
      <c r="S31" s="67"/>
      <c r="T31" s="41"/>
      <c r="AH31" s="11"/>
      <c r="AK31" s="11"/>
      <c r="AM31" s="11"/>
      <c r="AT31" s="11"/>
      <c r="AW31" s="11"/>
      <c r="AY31" s="11"/>
      <c r="BF31" s="11"/>
      <c r="BI31" s="11"/>
      <c r="BK31" s="11"/>
      <c r="BL31" s="11"/>
      <c r="BO31" s="11"/>
      <c r="BQ31" s="11"/>
      <c r="BR31" s="11"/>
      <c r="BU31" s="11"/>
      <c r="BW31" s="11"/>
      <c r="BX31" s="11"/>
      <c r="CA31" s="11"/>
      <c r="CC31" s="11"/>
      <c r="CD31" s="11"/>
      <c r="CG31" s="11"/>
      <c r="CI31" s="11"/>
      <c r="CJ31" s="11"/>
      <c r="CM31" s="11"/>
      <c r="CN31" s="11"/>
      <c r="CO31" s="11"/>
      <c r="CP31" s="11"/>
      <c r="CS31" s="11"/>
      <c r="CU31" s="11"/>
      <c r="CV31" s="11"/>
      <c r="CY31" s="11"/>
      <c r="CZ31" s="11"/>
      <c r="DA31" s="11"/>
      <c r="DB31" s="11"/>
      <c r="DE31" s="11"/>
      <c r="DG31" s="11"/>
      <c r="DH31" s="11"/>
      <c r="DK31" s="11"/>
      <c r="DM31" s="11"/>
      <c r="DN31" s="11"/>
      <c r="DQ31" s="11"/>
      <c r="DS31" s="11"/>
      <c r="DT31" s="11"/>
      <c r="DW31" s="11"/>
      <c r="DY31" s="11"/>
      <c r="DZ31" s="11"/>
      <c r="EC31" s="11"/>
      <c r="EE31" s="11"/>
      <c r="EF31" s="11"/>
      <c r="EI31" s="11"/>
      <c r="EK31" s="11"/>
      <c r="EL31" s="11"/>
    </row>
    <row r="32" spans="1:144" x14ac:dyDescent="0.2">
      <c r="A32" s="71"/>
      <c r="B32" s="55"/>
      <c r="C32" s="51"/>
      <c r="E32" s="68"/>
      <c r="F32" s="68"/>
      <c r="G32" s="68"/>
      <c r="H32" s="68"/>
      <c r="I32" s="68"/>
      <c r="J32" s="68"/>
      <c r="K32" s="68"/>
      <c r="L32" s="68"/>
      <c r="N32" s="67"/>
      <c r="O32" s="67"/>
      <c r="P32" s="67"/>
      <c r="Q32" s="67"/>
      <c r="R32" s="67"/>
      <c r="S32" s="67"/>
      <c r="T32" s="41"/>
    </row>
    <row r="33" spans="1:144" s="69" customFormat="1" x14ac:dyDescent="0.2">
      <c r="A33" s="69" t="s">
        <v>134</v>
      </c>
      <c r="C33" s="77"/>
      <c r="F33" s="70"/>
      <c r="I33" s="70">
        <f t="shared" ref="I33:AN33" si="53">I30</f>
        <v>0</v>
      </c>
      <c r="J33" s="70">
        <f t="shared" si="53"/>
        <v>0</v>
      </c>
      <c r="K33" s="70">
        <f t="shared" si="53"/>
        <v>0</v>
      </c>
      <c r="L33" s="70">
        <f t="shared" si="53"/>
        <v>0</v>
      </c>
      <c r="M33" s="70">
        <f t="shared" si="53"/>
        <v>0</v>
      </c>
      <c r="N33" s="70">
        <f t="shared" si="53"/>
        <v>0</v>
      </c>
      <c r="O33" s="70">
        <f t="shared" si="53"/>
        <v>0</v>
      </c>
      <c r="P33" s="70">
        <f t="shared" si="53"/>
        <v>0</v>
      </c>
      <c r="Q33" s="70">
        <f t="shared" si="53"/>
        <v>0</v>
      </c>
      <c r="R33" s="70">
        <f t="shared" si="53"/>
        <v>0</v>
      </c>
      <c r="S33" s="70">
        <f t="shared" si="53"/>
        <v>1705000</v>
      </c>
      <c r="T33" s="70">
        <f t="shared" si="53"/>
        <v>0</v>
      </c>
      <c r="U33" s="70">
        <f t="shared" si="53"/>
        <v>0</v>
      </c>
      <c r="V33" s="70">
        <f t="shared" si="53"/>
        <v>0</v>
      </c>
      <c r="W33" s="70">
        <f t="shared" si="53"/>
        <v>0</v>
      </c>
      <c r="X33" s="70">
        <f t="shared" si="53"/>
        <v>0</v>
      </c>
      <c r="Y33" s="70">
        <f t="shared" si="53"/>
        <v>0</v>
      </c>
      <c r="Z33" s="70">
        <f t="shared" si="53"/>
        <v>0</v>
      </c>
      <c r="AA33" s="70">
        <f t="shared" si="53"/>
        <v>0</v>
      </c>
      <c r="AB33" s="70">
        <f t="shared" si="53"/>
        <v>0</v>
      </c>
      <c r="AC33" s="70">
        <f t="shared" si="53"/>
        <v>0</v>
      </c>
      <c r="AD33" s="70">
        <f t="shared" si="53"/>
        <v>0</v>
      </c>
      <c r="AE33" s="70">
        <f t="shared" si="53"/>
        <v>8525000</v>
      </c>
      <c r="AF33" s="70">
        <f t="shared" si="53"/>
        <v>0</v>
      </c>
      <c r="AG33" s="70">
        <f t="shared" si="53"/>
        <v>0</v>
      </c>
      <c r="AH33" s="70">
        <f t="shared" si="53"/>
        <v>0</v>
      </c>
      <c r="AI33" s="70">
        <f t="shared" si="53"/>
        <v>0</v>
      </c>
      <c r="AJ33" s="70">
        <f t="shared" si="53"/>
        <v>0</v>
      </c>
      <c r="AK33" s="70">
        <f t="shared" si="53"/>
        <v>0</v>
      </c>
      <c r="AL33" s="70">
        <f t="shared" si="53"/>
        <v>0</v>
      </c>
      <c r="AM33" s="70">
        <f t="shared" si="53"/>
        <v>0</v>
      </c>
      <c r="AN33" s="70">
        <f t="shared" si="53"/>
        <v>0</v>
      </c>
      <c r="AO33" s="70">
        <f t="shared" ref="AO33:BK33" si="54">AO30</f>
        <v>0</v>
      </c>
      <c r="AP33" s="70">
        <f t="shared" si="54"/>
        <v>0</v>
      </c>
      <c r="AQ33" s="70">
        <f t="shared" si="54"/>
        <v>8525000</v>
      </c>
      <c r="AR33" s="70">
        <f t="shared" si="54"/>
        <v>0</v>
      </c>
      <c r="AS33" s="70">
        <f t="shared" si="54"/>
        <v>0</v>
      </c>
      <c r="AT33" s="70">
        <f t="shared" si="54"/>
        <v>0</v>
      </c>
      <c r="AU33" s="70">
        <f t="shared" si="54"/>
        <v>0</v>
      </c>
      <c r="AV33" s="70">
        <f t="shared" si="54"/>
        <v>0</v>
      </c>
      <c r="AW33" s="70">
        <f t="shared" si="54"/>
        <v>0</v>
      </c>
      <c r="AX33" s="70">
        <f t="shared" si="54"/>
        <v>0</v>
      </c>
      <c r="AY33" s="70">
        <f t="shared" si="54"/>
        <v>0</v>
      </c>
      <c r="AZ33" s="70">
        <f t="shared" si="54"/>
        <v>0</v>
      </c>
      <c r="BA33" s="70">
        <f t="shared" si="54"/>
        <v>0</v>
      </c>
      <c r="BB33" s="70">
        <f t="shared" si="54"/>
        <v>0</v>
      </c>
      <c r="BC33" s="70">
        <f t="shared" si="54"/>
        <v>8525000</v>
      </c>
      <c r="BD33" s="70">
        <f t="shared" si="54"/>
        <v>0</v>
      </c>
      <c r="BE33" s="70">
        <f t="shared" si="54"/>
        <v>0</v>
      </c>
      <c r="BF33" s="70">
        <f t="shared" si="54"/>
        <v>0</v>
      </c>
      <c r="BG33" s="70">
        <f t="shared" si="54"/>
        <v>0</v>
      </c>
      <c r="BH33" s="70">
        <f t="shared" si="54"/>
        <v>0</v>
      </c>
      <c r="BI33" s="70">
        <f t="shared" si="54"/>
        <v>0</v>
      </c>
      <c r="BJ33" s="70">
        <f t="shared" si="54"/>
        <v>0</v>
      </c>
      <c r="BK33" s="70">
        <f t="shared" si="54"/>
        <v>0</v>
      </c>
      <c r="BL33" s="70">
        <f t="shared" ref="BL33:CB33" si="55">BL30</f>
        <v>0</v>
      </c>
      <c r="BM33" s="70">
        <f t="shared" si="55"/>
        <v>0</v>
      </c>
      <c r="BN33" s="70">
        <f t="shared" si="55"/>
        <v>0</v>
      </c>
      <c r="BO33" s="70">
        <f t="shared" si="55"/>
        <v>8525000</v>
      </c>
      <c r="BP33" s="70">
        <f t="shared" si="55"/>
        <v>0</v>
      </c>
      <c r="BQ33" s="70">
        <f t="shared" si="55"/>
        <v>0</v>
      </c>
      <c r="BR33" s="70">
        <f t="shared" si="55"/>
        <v>0</v>
      </c>
      <c r="BS33" s="70">
        <f t="shared" si="55"/>
        <v>0</v>
      </c>
      <c r="BT33" s="70">
        <f t="shared" si="55"/>
        <v>0</v>
      </c>
      <c r="BU33" s="70">
        <f t="shared" si="55"/>
        <v>0</v>
      </c>
      <c r="BV33" s="70">
        <f t="shared" si="55"/>
        <v>0</v>
      </c>
      <c r="BW33" s="70">
        <f t="shared" si="55"/>
        <v>0</v>
      </c>
      <c r="BX33" s="70">
        <f t="shared" si="55"/>
        <v>0</v>
      </c>
      <c r="BY33" s="70">
        <f t="shared" si="55"/>
        <v>0</v>
      </c>
      <c r="BZ33" s="70">
        <f t="shared" si="55"/>
        <v>0</v>
      </c>
      <c r="CA33" s="70">
        <f t="shared" si="55"/>
        <v>8525000</v>
      </c>
      <c r="CB33" s="70">
        <f t="shared" si="55"/>
        <v>0</v>
      </c>
      <c r="CC33" s="70">
        <f t="shared" ref="CC33:CN33" si="56">CC30</f>
        <v>0</v>
      </c>
      <c r="CD33" s="70">
        <f t="shared" si="56"/>
        <v>0</v>
      </c>
      <c r="CE33" s="70">
        <f t="shared" si="56"/>
        <v>0</v>
      </c>
      <c r="CF33" s="70">
        <f t="shared" si="56"/>
        <v>0</v>
      </c>
      <c r="CG33" s="70">
        <f t="shared" si="56"/>
        <v>0</v>
      </c>
      <c r="CH33" s="70">
        <f t="shared" si="56"/>
        <v>0</v>
      </c>
      <c r="CI33" s="70">
        <f t="shared" si="56"/>
        <v>0</v>
      </c>
      <c r="CJ33" s="70">
        <f t="shared" si="56"/>
        <v>0</v>
      </c>
      <c r="CK33" s="70">
        <f t="shared" si="56"/>
        <v>0</v>
      </c>
      <c r="CL33" s="70">
        <f t="shared" si="56"/>
        <v>8525000</v>
      </c>
      <c r="CM33" s="70">
        <f t="shared" si="56"/>
        <v>0</v>
      </c>
      <c r="CN33" s="70">
        <f t="shared" si="56"/>
        <v>0</v>
      </c>
      <c r="CO33" s="70">
        <f t="shared" ref="CO33:CZ33" si="57">CO30</f>
        <v>0</v>
      </c>
      <c r="CP33" s="70">
        <f t="shared" si="57"/>
        <v>0</v>
      </c>
      <c r="CQ33" s="70">
        <f t="shared" si="57"/>
        <v>0</v>
      </c>
      <c r="CR33" s="70">
        <f t="shared" si="57"/>
        <v>0</v>
      </c>
      <c r="CS33" s="70">
        <f t="shared" si="57"/>
        <v>0</v>
      </c>
      <c r="CT33" s="70">
        <f t="shared" si="57"/>
        <v>0</v>
      </c>
      <c r="CU33" s="70">
        <f t="shared" si="57"/>
        <v>0</v>
      </c>
      <c r="CV33" s="70">
        <f t="shared" si="57"/>
        <v>0</v>
      </c>
      <c r="CW33" s="70">
        <f t="shared" si="57"/>
        <v>0</v>
      </c>
      <c r="CX33" s="70">
        <f t="shared" si="57"/>
        <v>8525000</v>
      </c>
      <c r="CY33" s="70">
        <f t="shared" si="57"/>
        <v>0</v>
      </c>
      <c r="CZ33" s="70">
        <f t="shared" si="57"/>
        <v>0</v>
      </c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</row>
    <row r="34" spans="1:144" x14ac:dyDescent="0.2">
      <c r="C34" s="10"/>
    </row>
    <row r="35" spans="1:144" x14ac:dyDescent="0.2">
      <c r="A35" s="84" t="s">
        <v>146</v>
      </c>
    </row>
    <row r="36" spans="1:144" x14ac:dyDescent="0.2">
      <c r="A36" s="65"/>
      <c r="B36" s="105" t="s">
        <v>306</v>
      </c>
      <c r="C36" s="105" t="s">
        <v>6</v>
      </c>
      <c r="D36" s="105" t="s">
        <v>7</v>
      </c>
      <c r="E36" s="105" t="s">
        <v>168</v>
      </c>
      <c r="F36" s="105" t="s">
        <v>263</v>
      </c>
      <c r="G36" s="105" t="s">
        <v>288</v>
      </c>
      <c r="H36" s="105"/>
    </row>
    <row r="37" spans="1:144" x14ac:dyDescent="0.2">
      <c r="A37" s="65" t="s">
        <v>145</v>
      </c>
      <c r="B37" s="68">
        <f>SUM(I33:AF33)</f>
        <v>10230000</v>
      </c>
      <c r="C37" s="68">
        <f>SUM(AG33:AR33)</f>
        <v>8525000</v>
      </c>
      <c r="D37" s="68">
        <f>SUM(AS33:BD33)</f>
        <v>8525000</v>
      </c>
      <c r="E37" s="68">
        <f>SUM(BE33:BP33)</f>
        <v>8525000</v>
      </c>
      <c r="F37" s="78">
        <f>SUM(BQ33:CB33)</f>
        <v>8525000</v>
      </c>
      <c r="G37" s="78">
        <f>SUM(CO37:CZ37)</f>
        <v>0</v>
      </c>
      <c r="H37" s="68"/>
    </row>
    <row r="38" spans="1:144" x14ac:dyDescent="0.2">
      <c r="A38" s="65" t="s">
        <v>155</v>
      </c>
      <c r="B38" s="68">
        <f>SUM(I38:AF38)</f>
        <v>19320000</v>
      </c>
      <c r="C38" s="68">
        <f>SUM(AG38:AR38)</f>
        <v>13608750</v>
      </c>
      <c r="D38" s="68">
        <f>SUM(AS38:BD38)</f>
        <v>13608750</v>
      </c>
      <c r="E38" s="68">
        <f>SUM(BE38:BP38)</f>
        <v>13608750</v>
      </c>
      <c r="F38" s="78">
        <f>SUM(BQ38:CB38)</f>
        <v>13608750</v>
      </c>
      <c r="G38" s="68">
        <f>SUM(CC38:CN38)</f>
        <v>13608750</v>
      </c>
      <c r="H38" s="68"/>
      <c r="I38" s="10">
        <f>OpEx!J26</f>
        <v>785416.66666666663</v>
      </c>
      <c r="J38" s="10">
        <f>OpEx!K26</f>
        <v>785416.66666666663</v>
      </c>
      <c r="K38" s="10">
        <f>OpEx!L26</f>
        <v>785416.66666666663</v>
      </c>
      <c r="L38" s="10">
        <f>OpEx!M26</f>
        <v>785416.66666666663</v>
      </c>
      <c r="M38" s="10">
        <f>OpEx!N26</f>
        <v>785416.66666666663</v>
      </c>
      <c r="N38" s="10">
        <f>OpEx!O26</f>
        <v>785416.66666666663</v>
      </c>
      <c r="O38" s="10">
        <f>OpEx!P26</f>
        <v>785416.66666666663</v>
      </c>
      <c r="P38" s="10">
        <f>OpEx!Q26</f>
        <v>785416.66666666663</v>
      </c>
      <c r="Q38" s="10">
        <f>OpEx!R26</f>
        <v>785416.66666666663</v>
      </c>
      <c r="R38" s="10">
        <f>OpEx!S26</f>
        <v>785416.66666666663</v>
      </c>
      <c r="S38" s="10">
        <f>OpEx!T26</f>
        <v>785416.66666666663</v>
      </c>
      <c r="T38" s="10">
        <f>OpEx!U26</f>
        <v>785416.66666666663</v>
      </c>
      <c r="U38" s="10">
        <f>OpEx!V26</f>
        <v>824583.33333333337</v>
      </c>
      <c r="V38" s="10">
        <f>OpEx!W26</f>
        <v>824583.33333333337</v>
      </c>
      <c r="W38" s="10">
        <f>OpEx!X26</f>
        <v>824583.33333333337</v>
      </c>
      <c r="X38" s="10">
        <f>OpEx!Y26</f>
        <v>824583.33333333337</v>
      </c>
      <c r="Y38" s="10">
        <f>OpEx!Z26</f>
        <v>824583.33333333337</v>
      </c>
      <c r="Z38" s="10">
        <f>OpEx!AA26</f>
        <v>824583.33333333337</v>
      </c>
      <c r="AA38" s="10">
        <f>OpEx!AB26</f>
        <v>824583.33333333337</v>
      </c>
      <c r="AB38" s="10">
        <f>OpEx!AC26</f>
        <v>824583.33333333337</v>
      </c>
      <c r="AC38" s="10">
        <f>OpEx!AD26</f>
        <v>824583.33333333337</v>
      </c>
      <c r="AD38" s="10">
        <f>OpEx!AE26</f>
        <v>824583.33333333337</v>
      </c>
      <c r="AE38" s="10">
        <f>OpEx!AF26</f>
        <v>824583.33333333337</v>
      </c>
      <c r="AF38" s="10">
        <f>OpEx!AG26</f>
        <v>824583.33333333337</v>
      </c>
      <c r="AG38" s="10">
        <f>OpEx!AH26</f>
        <v>1134062.5</v>
      </c>
      <c r="AH38" s="10">
        <f>OpEx!AI26</f>
        <v>1134062.5</v>
      </c>
      <c r="AI38" s="10">
        <f>OpEx!AJ26</f>
        <v>1134062.5</v>
      </c>
      <c r="AJ38" s="10">
        <f>OpEx!AK26</f>
        <v>1134062.5</v>
      </c>
      <c r="AK38" s="10">
        <f>OpEx!AL26</f>
        <v>1134062.5</v>
      </c>
      <c r="AL38" s="10">
        <f>OpEx!AM26</f>
        <v>1134062.5</v>
      </c>
      <c r="AM38" s="10">
        <f>OpEx!AN26</f>
        <v>1134062.5</v>
      </c>
      <c r="AN38" s="10">
        <f>OpEx!AO26</f>
        <v>1134062.5</v>
      </c>
      <c r="AO38" s="10">
        <f>OpEx!AP26</f>
        <v>1134062.5</v>
      </c>
      <c r="AP38" s="10">
        <f>OpEx!AQ26</f>
        <v>1134062.5</v>
      </c>
      <c r="AQ38" s="10">
        <f>OpEx!AR26</f>
        <v>1134062.5</v>
      </c>
      <c r="AR38" s="10">
        <f>OpEx!AS26</f>
        <v>1134062.5</v>
      </c>
      <c r="AS38" s="10">
        <f>OpEx!AT26</f>
        <v>1134062.5</v>
      </c>
      <c r="AT38" s="10">
        <f>OpEx!AU26</f>
        <v>1134062.5</v>
      </c>
      <c r="AU38" s="10">
        <f>OpEx!AV26</f>
        <v>1134062.5</v>
      </c>
      <c r="AV38" s="10">
        <f>OpEx!AW26</f>
        <v>1134062.5</v>
      </c>
      <c r="AW38" s="10">
        <f>OpEx!AX26</f>
        <v>1134062.5</v>
      </c>
      <c r="AX38" s="10">
        <f>OpEx!AY26</f>
        <v>1134062.5</v>
      </c>
      <c r="AY38" s="10">
        <f>OpEx!AZ26</f>
        <v>1134062.5</v>
      </c>
      <c r="AZ38" s="10">
        <f>OpEx!BA26</f>
        <v>1134062.5</v>
      </c>
      <c r="BA38" s="10">
        <f>OpEx!BB26</f>
        <v>1134062.5</v>
      </c>
      <c r="BB38" s="10">
        <f>OpEx!BC26</f>
        <v>1134062.5</v>
      </c>
      <c r="BC38" s="10">
        <f>OpEx!BD26</f>
        <v>1134062.5</v>
      </c>
      <c r="BD38" s="10">
        <f>OpEx!BE26</f>
        <v>1134062.5</v>
      </c>
      <c r="BE38" s="10">
        <f>OpEx!BF26</f>
        <v>1134062.5</v>
      </c>
      <c r="BF38" s="10">
        <f>OpEx!BG26</f>
        <v>1134062.5</v>
      </c>
      <c r="BG38" s="10">
        <f>OpEx!BH26</f>
        <v>1134062.5</v>
      </c>
      <c r="BH38" s="10">
        <f>OpEx!BI26</f>
        <v>1134062.5</v>
      </c>
      <c r="BI38" s="10">
        <f>OpEx!BJ26</f>
        <v>1134062.5</v>
      </c>
      <c r="BJ38" s="10">
        <f>OpEx!BK26</f>
        <v>1134062.5</v>
      </c>
      <c r="BK38" s="10">
        <f>OpEx!BL26</f>
        <v>1134062.5</v>
      </c>
      <c r="BL38" s="10">
        <f>OpEx!BM26</f>
        <v>1134062.5</v>
      </c>
      <c r="BM38" s="10">
        <f>OpEx!BN26</f>
        <v>1134062.5</v>
      </c>
      <c r="BN38" s="10">
        <f>OpEx!BO26</f>
        <v>1134062.5</v>
      </c>
      <c r="BO38" s="10">
        <f>OpEx!BP26</f>
        <v>1134062.5</v>
      </c>
      <c r="BP38" s="10">
        <f>OpEx!BQ26</f>
        <v>1134062.5</v>
      </c>
      <c r="BQ38" s="10">
        <f>OpEx!BR26</f>
        <v>1134062.5</v>
      </c>
      <c r="BR38" s="10">
        <f>OpEx!BS26</f>
        <v>1134062.5</v>
      </c>
      <c r="BS38" s="10">
        <f>OpEx!BT26</f>
        <v>1134062.5</v>
      </c>
      <c r="BT38" s="10">
        <f>OpEx!BU26</f>
        <v>1134062.5</v>
      </c>
      <c r="BU38" s="10">
        <f>OpEx!BV26</f>
        <v>1134062.5</v>
      </c>
      <c r="BV38" s="10">
        <f>OpEx!BW26</f>
        <v>1134062.5</v>
      </c>
      <c r="BW38" s="10">
        <f>OpEx!BX26</f>
        <v>1134062.5</v>
      </c>
      <c r="BX38" s="10">
        <f>OpEx!BY26</f>
        <v>1134062.5</v>
      </c>
      <c r="BY38" s="10">
        <f>OpEx!BZ26</f>
        <v>1134062.5</v>
      </c>
      <c r="BZ38" s="10">
        <f>OpEx!CA26</f>
        <v>1134062.5</v>
      </c>
      <c r="CA38" s="10">
        <f>OpEx!CB26</f>
        <v>1134062.5</v>
      </c>
      <c r="CB38" s="10">
        <f>OpEx!CC26</f>
        <v>1134062.5</v>
      </c>
      <c r="CC38" s="10">
        <f>OpEx!CD26</f>
        <v>1134062.5</v>
      </c>
      <c r="CD38" s="10">
        <f>OpEx!CE26</f>
        <v>1134062.5</v>
      </c>
      <c r="CE38" s="10">
        <f>OpEx!CF26</f>
        <v>1134062.5</v>
      </c>
      <c r="CF38" s="10">
        <f>OpEx!CG26</f>
        <v>1134062.5</v>
      </c>
      <c r="CG38" s="10">
        <f>OpEx!CH26</f>
        <v>1134062.5</v>
      </c>
      <c r="CH38" s="10">
        <f>OpEx!CI26</f>
        <v>1134062.5</v>
      </c>
      <c r="CI38" s="10">
        <f>OpEx!CJ26</f>
        <v>1134062.5</v>
      </c>
      <c r="CJ38" s="10">
        <f>OpEx!CK26</f>
        <v>1134062.5</v>
      </c>
      <c r="CK38" s="10">
        <f>OpEx!CL26</f>
        <v>1134062.5</v>
      </c>
      <c r="CL38" s="10">
        <f>OpEx!CM26</f>
        <v>1134062.5</v>
      </c>
      <c r="CM38" s="10">
        <f>OpEx!CN26</f>
        <v>1134062.5</v>
      </c>
      <c r="CN38" s="10">
        <f>OpEx!CO26</f>
        <v>1134062.5</v>
      </c>
      <c r="CO38" s="10">
        <f>OpEx!CP26</f>
        <v>1134062.5</v>
      </c>
      <c r="CP38" s="10">
        <f>OpEx!CQ26</f>
        <v>1134062.5</v>
      </c>
      <c r="CQ38" s="10">
        <f>OpEx!CR26</f>
        <v>1134062.5</v>
      </c>
      <c r="CR38" s="10">
        <f>OpEx!CS26</f>
        <v>1134062.5</v>
      </c>
      <c r="CS38" s="10">
        <f>OpEx!CT26</f>
        <v>1134062.5</v>
      </c>
      <c r="CT38" s="10">
        <f>OpEx!CU26</f>
        <v>1134062.5</v>
      </c>
      <c r="CU38" s="10">
        <f>OpEx!CV26</f>
        <v>1134062.5</v>
      </c>
      <c r="CV38" s="10">
        <f>OpEx!CW26</f>
        <v>1134062.5</v>
      </c>
      <c r="CW38" s="10">
        <f>OpEx!CX26</f>
        <v>1134062.5</v>
      </c>
      <c r="CX38" s="10">
        <f>OpEx!CY26</f>
        <v>1134062.5</v>
      </c>
      <c r="CY38" s="10">
        <f>OpEx!CZ26</f>
        <v>1134062.5</v>
      </c>
      <c r="CZ38" s="10">
        <f>OpEx!DA26</f>
        <v>1134062.5</v>
      </c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</row>
    <row r="39" spans="1:144" x14ac:dyDescent="0.2">
      <c r="A39" s="65" t="s">
        <v>159</v>
      </c>
      <c r="B39" s="108">
        <f>IS!$D$32</f>
        <v>3409483.333333333</v>
      </c>
      <c r="C39" s="108">
        <f>IS!$E$32</f>
        <v>6609887.5</v>
      </c>
      <c r="D39" s="108">
        <f>IS!$F$32</f>
        <v>12055750.000000006</v>
      </c>
      <c r="E39" s="108">
        <f>IS!$G$32</f>
        <v>12055750.000000006</v>
      </c>
      <c r="F39" s="108">
        <f>IS!$H$32</f>
        <v>12055750.000000006</v>
      </c>
      <c r="G39" s="108">
        <f>IS!$I$32</f>
        <v>11630750.000000006</v>
      </c>
      <c r="H39" s="108"/>
      <c r="I39" s="10">
        <f>People!C36</f>
        <v>0</v>
      </c>
      <c r="J39" s="10">
        <f>People!D36</f>
        <v>0</v>
      </c>
      <c r="K39" s="10">
        <f>People!E36</f>
        <v>0</v>
      </c>
      <c r="L39" s="10">
        <f>People!F36</f>
        <v>0</v>
      </c>
      <c r="M39" s="10">
        <f>People!G36</f>
        <v>0</v>
      </c>
      <c r="N39" s="10">
        <f>People!H36</f>
        <v>0</v>
      </c>
      <c r="O39" s="10">
        <f>People!I36</f>
        <v>0</v>
      </c>
      <c r="P39" s="10">
        <f>People!J36</f>
        <v>0</v>
      </c>
      <c r="Q39" s="10">
        <f>People!K36</f>
        <v>0</v>
      </c>
      <c r="R39" s="10">
        <f>People!L36</f>
        <v>5416.666666666667</v>
      </c>
      <c r="S39" s="10">
        <f>People!M36</f>
        <v>5416.666666666667</v>
      </c>
      <c r="T39" s="10">
        <f>People!N36</f>
        <v>5416.666666666667</v>
      </c>
      <c r="U39" s="10">
        <f>People!O36</f>
        <v>65000.000000000007</v>
      </c>
      <c r="V39" s="10">
        <f>People!P36</f>
        <v>70416.666666666672</v>
      </c>
      <c r="W39" s="10">
        <f>People!Q36</f>
        <v>70416.666666666672</v>
      </c>
      <c r="X39" s="10">
        <f>People!R36</f>
        <v>70416.666666666672</v>
      </c>
      <c r="Y39" s="10">
        <f>People!S36</f>
        <v>70416.666666666672</v>
      </c>
      <c r="Z39" s="10"/>
      <c r="AA39" s="10">
        <f>People!U36</f>
        <v>70416.666666666672</v>
      </c>
      <c r="AB39" s="10">
        <f>People!V36</f>
        <v>70416.666666666672</v>
      </c>
      <c r="AC39" s="10">
        <f>People!W36</f>
        <v>70416.666666666672</v>
      </c>
      <c r="AD39" s="10">
        <f>People!X36</f>
        <v>80416.666666666657</v>
      </c>
      <c r="AE39" s="10">
        <f>People!Y36</f>
        <v>80416.666666666657</v>
      </c>
      <c r="AF39" s="10">
        <f>People!Z36</f>
        <v>85833.333333333328</v>
      </c>
      <c r="AG39" s="10">
        <f>People!AA36</f>
        <v>85833.333333333328</v>
      </c>
      <c r="AH39" s="10">
        <f>People!AB36</f>
        <v>85833.333333333328</v>
      </c>
      <c r="AI39" s="10">
        <f>People!AC36</f>
        <v>85833.333333333328</v>
      </c>
      <c r="AJ39" s="10">
        <f>People!AD36</f>
        <v>85833.333333333328</v>
      </c>
      <c r="AK39" s="10">
        <f>People!AE36</f>
        <v>85833.333333333328</v>
      </c>
      <c r="AL39" s="10">
        <f>People!AF36</f>
        <v>85833.333333333328</v>
      </c>
      <c r="AM39" s="10">
        <f>People!AG36</f>
        <v>85833.333333333328</v>
      </c>
      <c r="AN39" s="10">
        <f>People!AH36</f>
        <v>85833.333333333328</v>
      </c>
      <c r="AO39" s="10">
        <f>People!AI36</f>
        <v>85833.333333333328</v>
      </c>
      <c r="AP39" s="10">
        <f>People!AJ36</f>
        <v>487916.66666666669</v>
      </c>
      <c r="AQ39" s="10">
        <f>People!AK36</f>
        <v>487916.66666666669</v>
      </c>
      <c r="AR39" s="10">
        <f>People!AL36</f>
        <v>487916.66666666669</v>
      </c>
      <c r="AS39" s="10">
        <f>People!AM36</f>
        <v>487916.66666666669</v>
      </c>
      <c r="AT39" s="10">
        <f>People!AN36</f>
        <v>487916.66666666669</v>
      </c>
      <c r="AU39" s="10">
        <f>People!AO36</f>
        <v>487916.66666666669</v>
      </c>
      <c r="AV39" s="10">
        <f>People!AP36</f>
        <v>487916.66666666669</v>
      </c>
      <c r="AW39" s="10">
        <f>People!AQ36</f>
        <v>487916.66666666669</v>
      </c>
      <c r="AX39" s="10">
        <f>People!AR36</f>
        <v>487916.66666666669</v>
      </c>
      <c r="AY39" s="10">
        <f>People!AS36</f>
        <v>487916.66666666669</v>
      </c>
      <c r="AZ39" s="10">
        <f>People!AT36</f>
        <v>487916.66666666669</v>
      </c>
      <c r="BA39" s="10">
        <f>People!AU36</f>
        <v>487916.66666666669</v>
      </c>
      <c r="BB39" s="10">
        <f>People!AV36</f>
        <v>487916.66666666669</v>
      </c>
      <c r="BC39" s="10">
        <f>People!AW36</f>
        <v>487916.66666666669</v>
      </c>
      <c r="BD39" s="10">
        <f>People!AX36</f>
        <v>487916.66666666669</v>
      </c>
      <c r="BE39" s="10">
        <f>People!AY36</f>
        <v>487916.66666666669</v>
      </c>
      <c r="BF39" s="10">
        <f>People!AZ36</f>
        <v>487916.66666666669</v>
      </c>
      <c r="BG39" s="10">
        <f>People!BA36</f>
        <v>487916.66666666669</v>
      </c>
      <c r="BH39" s="10">
        <f>People!BB36</f>
        <v>487916.66666666669</v>
      </c>
      <c r="BI39" s="10">
        <f>People!BC36</f>
        <v>487916.66666666669</v>
      </c>
      <c r="BJ39" s="10">
        <f>People!BD36</f>
        <v>487916.66666666669</v>
      </c>
      <c r="BK39" s="10">
        <f>People!BE36</f>
        <v>487916.66666666669</v>
      </c>
      <c r="BL39" s="10">
        <f>People!BF36</f>
        <v>487916.66666666669</v>
      </c>
      <c r="BM39" s="10">
        <f>People!BG36</f>
        <v>487916.66666666669</v>
      </c>
      <c r="BN39" s="10">
        <f>People!BH36</f>
        <v>487916.66666666669</v>
      </c>
      <c r="BO39" s="10">
        <f>People!BI36</f>
        <v>487916.66666666669</v>
      </c>
      <c r="BP39" s="10">
        <f>People!BJ36</f>
        <v>487916.66666666669</v>
      </c>
      <c r="BQ39" s="10">
        <f>People!BK36</f>
        <v>487916.66666666669</v>
      </c>
      <c r="BR39" s="10">
        <f>People!BL36</f>
        <v>487916.66666666669</v>
      </c>
      <c r="BS39" s="10">
        <f>People!BM36</f>
        <v>487916.66666666669</v>
      </c>
      <c r="BT39" s="10">
        <f>People!BN36</f>
        <v>487916.66666666669</v>
      </c>
      <c r="BU39" s="10">
        <f>People!BO36</f>
        <v>487916.66666666669</v>
      </c>
      <c r="BV39" s="10">
        <f>People!BP36</f>
        <v>487916.66666666669</v>
      </c>
      <c r="BW39" s="10">
        <f>People!BQ36</f>
        <v>487916.66666666669</v>
      </c>
      <c r="BX39" s="10">
        <f>People!BR36</f>
        <v>487916.66666666669</v>
      </c>
      <c r="BY39" s="10">
        <f>People!BS36</f>
        <v>487916.66666666669</v>
      </c>
      <c r="BZ39" s="10">
        <f>People!BT36</f>
        <v>487916.66666666669</v>
      </c>
      <c r="CA39" s="10">
        <f>People!BU36</f>
        <v>487916.66666666669</v>
      </c>
      <c r="CB39" s="10">
        <f>People!BV36</f>
        <v>487916.66666666669</v>
      </c>
      <c r="CC39" s="10">
        <f>People!BW36</f>
        <v>487916.66666666669</v>
      </c>
      <c r="CD39" s="10">
        <f>People!BX36</f>
        <v>487916.66666666669</v>
      </c>
      <c r="CE39" s="10">
        <f>People!BY36</f>
        <v>487916.66666666669</v>
      </c>
      <c r="CF39" s="10">
        <f>People!BZ36</f>
        <v>487916.66666666669</v>
      </c>
      <c r="CG39" s="10">
        <f>People!CA36</f>
        <v>487916.66666666669</v>
      </c>
      <c r="CH39" s="10">
        <f>People!CB36</f>
        <v>487916.66666666669</v>
      </c>
      <c r="CI39" s="10">
        <f>People!CC36</f>
        <v>487916.66666666669</v>
      </c>
      <c r="CJ39" s="10">
        <f>People!CD36</f>
        <v>487916.66666666669</v>
      </c>
      <c r="CK39" s="10">
        <f>People!CE36</f>
        <v>487916.66666666669</v>
      </c>
      <c r="CL39" s="10">
        <f>People!CF36</f>
        <v>487916.66666666669</v>
      </c>
      <c r="CM39" s="10">
        <f>People!CG36</f>
        <v>487916.66666666669</v>
      </c>
      <c r="CN39" s="10">
        <f>People!CH36</f>
        <v>487916.66666666669</v>
      </c>
      <c r="CO39" s="10">
        <f>People!CI36</f>
        <v>487916.66666666669</v>
      </c>
      <c r="CP39" s="10">
        <f>People!CJ36</f>
        <v>487916.66666666669</v>
      </c>
      <c r="CQ39" s="10">
        <f>People!CK36</f>
        <v>487916.66666666669</v>
      </c>
      <c r="CR39" s="10">
        <f>People!CL36</f>
        <v>487916.66666666669</v>
      </c>
      <c r="CS39" s="10">
        <f>People!CM36</f>
        <v>487916.66666666669</v>
      </c>
      <c r="CT39" s="10">
        <f>People!CN36</f>
        <v>487916.66666666669</v>
      </c>
      <c r="CU39" s="10">
        <f>People!CO36</f>
        <v>487916.66666666669</v>
      </c>
      <c r="CV39" s="10">
        <f>People!CP36</f>
        <v>487916.66666666669</v>
      </c>
      <c r="CW39" s="10">
        <f>People!CQ36</f>
        <v>487916.66666666669</v>
      </c>
      <c r="CX39" s="10">
        <f>People!CR36</f>
        <v>487916.66666666669</v>
      </c>
      <c r="CY39" s="10">
        <f>People!CS36</f>
        <v>487916.66666666669</v>
      </c>
      <c r="CZ39" s="10">
        <f>People!CT36</f>
        <v>487916.66666666669</v>
      </c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</row>
    <row r="40" spans="1:144" x14ac:dyDescent="0.2">
      <c r="A40" s="109" t="s">
        <v>160</v>
      </c>
      <c r="B40" s="50">
        <f>SUM(B37:B39)</f>
        <v>32959483.333333332</v>
      </c>
      <c r="C40" s="50">
        <f t="shared" ref="C40:E40" si="58">SUM(C37:C39)</f>
        <v>28743637.5</v>
      </c>
      <c r="D40" s="50">
        <f t="shared" si="58"/>
        <v>34189500.000000007</v>
      </c>
      <c r="E40" s="50">
        <f t="shared" si="58"/>
        <v>34189500.000000007</v>
      </c>
      <c r="F40" s="50">
        <f t="shared" ref="F40:G40" si="59">SUM(F37:F39)</f>
        <v>34189500.000000007</v>
      </c>
      <c r="G40" s="50">
        <f t="shared" si="59"/>
        <v>25239500.000000007</v>
      </c>
      <c r="H40" s="50"/>
    </row>
    <row r="41" spans="1:144" x14ac:dyDescent="0.2">
      <c r="A41" s="65"/>
    </row>
    <row r="42" spans="1:144" x14ac:dyDescent="0.2">
      <c r="A42" s="65" t="s">
        <v>179</v>
      </c>
      <c r="B42" s="107">
        <f>B40/B9</f>
        <v>8.387974366431763</v>
      </c>
      <c r="C42" s="107">
        <f>C40/C9</f>
        <v>4.7151662770184437</v>
      </c>
      <c r="D42" s="107">
        <f>D40/D9</f>
        <v>1.4956045135495659</v>
      </c>
      <c r="E42" s="107">
        <f t="shared" ref="E42:F42" si="60">E40/E9</f>
        <v>1.4956045135495659</v>
      </c>
      <c r="F42" s="107">
        <f t="shared" si="60"/>
        <v>1.4956045135495659</v>
      </c>
      <c r="G42" s="107">
        <f t="shared" ref="G42" si="61">G40/G9</f>
        <v>1.1040907331120453</v>
      </c>
      <c r="H42" s="107"/>
    </row>
    <row r="43" spans="1:144" x14ac:dyDescent="0.2">
      <c r="A43" s="65"/>
      <c r="B43" s="107" t="s">
        <v>241</v>
      </c>
      <c r="C43" s="107"/>
      <c r="D43" s="107"/>
    </row>
    <row r="44" spans="1:144" x14ac:dyDescent="0.2">
      <c r="A44" s="85"/>
      <c r="B44" s="110"/>
      <c r="C44" s="110"/>
      <c r="D44" s="110"/>
    </row>
    <row r="45" spans="1:144" x14ac:dyDescent="0.2">
      <c r="B45" s="110"/>
      <c r="C45" s="110"/>
      <c r="D45" s="110"/>
    </row>
    <row r="46" spans="1:144" x14ac:dyDescent="0.2">
      <c r="A46" s="9"/>
      <c r="B46" s="111"/>
      <c r="C46" s="111"/>
      <c r="D46" s="111"/>
    </row>
    <row r="47" spans="1:144" x14ac:dyDescent="0.2">
      <c r="A47" s="65"/>
      <c r="B47" s="112"/>
      <c r="C47" s="112"/>
      <c r="D47" s="112"/>
    </row>
    <row r="48" spans="1:144" x14ac:dyDescent="0.2">
      <c r="A48" s="65"/>
    </row>
    <row r="49" spans="1:1" x14ac:dyDescent="0.2">
      <c r="A49" s="65"/>
    </row>
    <row r="50" spans="1:1" x14ac:dyDescent="0.2">
      <c r="A50" s="65"/>
    </row>
    <row r="51" spans="1:1" x14ac:dyDescent="0.2">
      <c r="A51" s="65"/>
    </row>
    <row r="52" spans="1:1" x14ac:dyDescent="0.2">
      <c r="A52" s="65"/>
    </row>
  </sheetData>
  <phoneticPr fontId="9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5DBD1-2FB2-4A3C-BAEC-4E53FB5BFE98}">
  <dimension ref="B1:E26"/>
  <sheetViews>
    <sheetView workbookViewId="0">
      <selection activeCell="B34" sqref="B34"/>
    </sheetView>
  </sheetViews>
  <sheetFormatPr defaultRowHeight="15" x14ac:dyDescent="0.25"/>
  <cols>
    <col min="2" max="2" width="47" customWidth="1"/>
    <col min="3" max="3" width="14.42578125" bestFit="1" customWidth="1"/>
    <col min="4" max="4" width="10.85546875" bestFit="1" customWidth="1"/>
    <col min="5" max="5" width="11.85546875" bestFit="1" customWidth="1"/>
  </cols>
  <sheetData>
    <row r="1" spans="2:5" x14ac:dyDescent="0.25">
      <c r="B1" s="2"/>
    </row>
    <row r="3" spans="2:5" x14ac:dyDescent="0.25">
      <c r="B3" s="2"/>
    </row>
    <row r="4" spans="2:5" x14ac:dyDescent="0.25">
      <c r="C4" s="144"/>
      <c r="D4" s="145"/>
      <c r="E4" s="2"/>
    </row>
    <row r="5" spans="2:5" x14ac:dyDescent="0.25">
      <c r="C5" s="144"/>
      <c r="D5" s="145"/>
      <c r="E5" s="2"/>
    </row>
    <row r="6" spans="2:5" x14ac:dyDescent="0.25">
      <c r="C6" s="144"/>
      <c r="D6" s="145"/>
      <c r="E6" s="2"/>
    </row>
    <row r="7" spans="2:5" x14ac:dyDescent="0.25">
      <c r="C7" s="144"/>
      <c r="D7" s="145"/>
      <c r="E7" s="2"/>
    </row>
    <row r="8" spans="2:5" x14ac:dyDescent="0.25">
      <c r="C8" s="144"/>
      <c r="D8" s="145"/>
      <c r="E8" s="2"/>
    </row>
    <row r="9" spans="2:5" x14ac:dyDescent="0.25">
      <c r="C9" s="144"/>
      <c r="D9" s="145"/>
      <c r="E9" s="2"/>
    </row>
    <row r="10" spans="2:5" x14ac:dyDescent="0.25">
      <c r="C10" s="144"/>
      <c r="D10" s="145"/>
      <c r="E10" s="2"/>
    </row>
    <row r="11" spans="2:5" x14ac:dyDescent="0.25">
      <c r="B11" s="2"/>
      <c r="C11" s="144"/>
      <c r="D11" s="145"/>
      <c r="E11" s="2"/>
    </row>
    <row r="12" spans="2:5" x14ac:dyDescent="0.25">
      <c r="C12" s="146"/>
      <c r="D12" s="146"/>
      <c r="E12" s="89"/>
    </row>
    <row r="13" spans="2:5" x14ac:dyDescent="0.25">
      <c r="C13" s="144"/>
      <c r="D13" s="147"/>
      <c r="E13" s="148"/>
    </row>
    <row r="14" spans="2:5" x14ac:dyDescent="0.25">
      <c r="C14" s="144"/>
      <c r="D14" s="147"/>
    </row>
    <row r="15" spans="2:5" x14ac:dyDescent="0.25">
      <c r="C15" s="144"/>
      <c r="D15" s="147"/>
      <c r="E15" s="148"/>
    </row>
    <row r="16" spans="2:5" x14ac:dyDescent="0.25">
      <c r="C16" s="149"/>
      <c r="D16" s="147"/>
    </row>
    <row r="17" spans="2:5" x14ac:dyDescent="0.25">
      <c r="C17" s="149"/>
      <c r="D17" s="147"/>
      <c r="E17" s="148"/>
    </row>
    <row r="19" spans="2:5" x14ac:dyDescent="0.25">
      <c r="D19" s="150"/>
      <c r="E19" s="150"/>
    </row>
    <row r="21" spans="2:5" x14ac:dyDescent="0.25">
      <c r="B21" s="2"/>
      <c r="C21" s="2"/>
      <c r="D21" s="151"/>
      <c r="E21" s="151"/>
    </row>
    <row r="22" spans="2:5" x14ac:dyDescent="0.25">
      <c r="B22" s="2"/>
      <c r="C22" s="2"/>
      <c r="D22" s="2"/>
      <c r="E22" s="151"/>
    </row>
    <row r="26" spans="2:5" x14ac:dyDescent="0.25">
      <c r="B26" s="2"/>
      <c r="C26" s="2"/>
      <c r="D26" s="2"/>
      <c r="E26" s="152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600B-E50C-4986-94FE-DE02C06C3225}">
  <dimension ref="A1:DB44"/>
  <sheetViews>
    <sheetView topLeftCell="A5" zoomScaleNormal="100" workbookViewId="0">
      <selection activeCell="B39" sqref="B39"/>
    </sheetView>
  </sheetViews>
  <sheetFormatPr defaultColWidth="9" defaultRowHeight="12" x14ac:dyDescent="0.2"/>
  <cols>
    <col min="1" max="1" width="32.42578125" style="233" bestFit="1" customWidth="1"/>
    <col min="2" max="2" width="10.7109375" style="233" bestFit="1" customWidth="1"/>
    <col min="3" max="3" width="10.28515625" style="233" bestFit="1" customWidth="1"/>
    <col min="4" max="9" width="11" style="233" bestFit="1" customWidth="1"/>
    <col min="10" max="10" width="20.28515625" style="233" bestFit="1" customWidth="1"/>
    <col min="11" max="15" width="9" style="233" bestFit="1" customWidth="1"/>
    <col min="16" max="16" width="20.140625" style="233" bestFit="1" customWidth="1"/>
    <col min="17" max="21" width="9" style="233" bestFit="1" customWidth="1"/>
    <col min="22" max="22" width="12.7109375" style="233" bestFit="1" customWidth="1"/>
    <col min="23" max="33" width="9" style="233" bestFit="1" customWidth="1"/>
    <col min="34" max="105" width="10.28515625" style="233" bestFit="1" customWidth="1"/>
    <col min="106" max="16384" width="9" style="233"/>
  </cols>
  <sheetData>
    <row r="1" spans="1:106" x14ac:dyDescent="0.2">
      <c r="AC1" s="234"/>
      <c r="AR1" s="234"/>
      <c r="AV1" s="234"/>
      <c r="AZ1" s="234"/>
      <c r="BD1" s="234"/>
      <c r="BH1" s="234"/>
    </row>
    <row r="2" spans="1:106" x14ac:dyDescent="0.2">
      <c r="J2" s="235" t="s">
        <v>41</v>
      </c>
      <c r="K2" s="235"/>
      <c r="L2" s="235"/>
      <c r="M2" s="235"/>
      <c r="N2" s="235"/>
      <c r="O2" s="235"/>
      <c r="P2" s="236" t="s">
        <v>42</v>
      </c>
      <c r="Q2" s="236"/>
      <c r="R2" s="236"/>
      <c r="V2" s="237" t="s">
        <v>46</v>
      </c>
      <c r="W2" s="237"/>
      <c r="X2" s="237"/>
      <c r="Y2" s="237"/>
      <c r="Z2" s="237"/>
      <c r="AA2" s="237"/>
      <c r="AC2" s="238"/>
      <c r="AO2" s="238"/>
      <c r="BA2" s="238"/>
    </row>
    <row r="3" spans="1:106" x14ac:dyDescent="0.2">
      <c r="J3" s="235"/>
      <c r="K3" s="235"/>
      <c r="L3" s="235"/>
      <c r="M3" s="235"/>
      <c r="N3" s="235"/>
      <c r="O3" s="235"/>
      <c r="P3" s="239"/>
      <c r="Q3" s="239"/>
      <c r="R3" s="239"/>
      <c r="S3" s="239"/>
      <c r="T3" s="239"/>
      <c r="U3" s="239"/>
    </row>
    <row r="4" spans="1:106" x14ac:dyDescent="0.2">
      <c r="J4" s="233" t="s">
        <v>4</v>
      </c>
      <c r="K4" s="233" t="s">
        <v>4</v>
      </c>
      <c r="L4" s="233" t="s">
        <v>4</v>
      </c>
      <c r="M4" s="233" t="s">
        <v>4</v>
      </c>
      <c r="N4" s="233" t="s">
        <v>4</v>
      </c>
      <c r="O4" s="233" t="s">
        <v>4</v>
      </c>
      <c r="P4" s="233" t="s">
        <v>4</v>
      </c>
      <c r="Q4" s="233" t="s">
        <v>4</v>
      </c>
      <c r="R4" s="233" t="s">
        <v>4</v>
      </c>
      <c r="S4" s="233" t="s">
        <v>4</v>
      </c>
      <c r="T4" s="233" t="s">
        <v>4</v>
      </c>
      <c r="U4" s="233" t="s">
        <v>4</v>
      </c>
      <c r="V4" s="233" t="s">
        <v>5</v>
      </c>
      <c r="W4" s="233" t="s">
        <v>5</v>
      </c>
      <c r="X4" s="233" t="s">
        <v>5</v>
      </c>
      <c r="Y4" s="233" t="s">
        <v>5</v>
      </c>
      <c r="Z4" s="233" t="s">
        <v>5</v>
      </c>
      <c r="AA4" s="233" t="s">
        <v>5</v>
      </c>
      <c r="AB4" s="233" t="s">
        <v>5</v>
      </c>
      <c r="AC4" s="233" t="s">
        <v>5</v>
      </c>
      <c r="AD4" s="233" t="str">
        <f t="shared" ref="AD4:AN4" si="0">AC4</f>
        <v>Year 1</v>
      </c>
      <c r="AE4" s="233" t="str">
        <f t="shared" si="0"/>
        <v>Year 1</v>
      </c>
      <c r="AF4" s="233" t="str">
        <f t="shared" si="0"/>
        <v>Year 1</v>
      </c>
      <c r="AG4" s="233" t="str">
        <f t="shared" si="0"/>
        <v>Year 1</v>
      </c>
      <c r="AH4" s="233" t="s">
        <v>6</v>
      </c>
      <c r="AI4" s="233" t="str">
        <f t="shared" si="0"/>
        <v>Year 2</v>
      </c>
      <c r="AJ4" s="233" t="str">
        <f t="shared" si="0"/>
        <v>Year 2</v>
      </c>
      <c r="AK4" s="233" t="str">
        <f t="shared" si="0"/>
        <v>Year 2</v>
      </c>
      <c r="AL4" s="233" t="str">
        <f t="shared" si="0"/>
        <v>Year 2</v>
      </c>
      <c r="AM4" s="233" t="str">
        <f t="shared" si="0"/>
        <v>Year 2</v>
      </c>
      <c r="AN4" s="233" t="str">
        <f t="shared" si="0"/>
        <v>Year 2</v>
      </c>
      <c r="AO4" s="233" t="s">
        <v>6</v>
      </c>
      <c r="AP4" s="233" t="str">
        <f t="shared" ref="AP4:AZ4" si="1">AO4</f>
        <v>Year 2</v>
      </c>
      <c r="AQ4" s="233" t="str">
        <f t="shared" si="1"/>
        <v>Year 2</v>
      </c>
      <c r="AR4" s="233" t="str">
        <f t="shared" si="1"/>
        <v>Year 2</v>
      </c>
      <c r="AS4" s="233" t="str">
        <f t="shared" si="1"/>
        <v>Year 2</v>
      </c>
      <c r="AT4" s="233" t="s">
        <v>7</v>
      </c>
      <c r="AU4" s="233" t="str">
        <f t="shared" si="1"/>
        <v>Year 3</v>
      </c>
      <c r="AV4" s="233" t="str">
        <f t="shared" si="1"/>
        <v>Year 3</v>
      </c>
      <c r="AW4" s="233" t="str">
        <f t="shared" si="1"/>
        <v>Year 3</v>
      </c>
      <c r="AX4" s="233" t="str">
        <f t="shared" si="1"/>
        <v>Year 3</v>
      </c>
      <c r="AY4" s="233" t="str">
        <f t="shared" si="1"/>
        <v>Year 3</v>
      </c>
      <c r="AZ4" s="233" t="str">
        <f t="shared" si="1"/>
        <v>Year 3</v>
      </c>
      <c r="BA4" s="233" t="s">
        <v>7</v>
      </c>
      <c r="BB4" s="233" t="str">
        <f t="shared" ref="BB4:BL4" si="2">BA4</f>
        <v>Year 3</v>
      </c>
      <c r="BC4" s="233" t="str">
        <f t="shared" si="2"/>
        <v>Year 3</v>
      </c>
      <c r="BD4" s="233" t="str">
        <f t="shared" si="2"/>
        <v>Year 3</v>
      </c>
      <c r="BE4" s="233" t="str">
        <f t="shared" si="2"/>
        <v>Year 3</v>
      </c>
      <c r="BF4" s="233" t="s">
        <v>168</v>
      </c>
      <c r="BG4" s="233" t="str">
        <f t="shared" si="2"/>
        <v>Year 4</v>
      </c>
      <c r="BH4" s="233" t="str">
        <f t="shared" si="2"/>
        <v>Year 4</v>
      </c>
      <c r="BI4" s="233" t="str">
        <f t="shared" si="2"/>
        <v>Year 4</v>
      </c>
      <c r="BJ4" s="233" t="str">
        <f t="shared" si="2"/>
        <v>Year 4</v>
      </c>
      <c r="BK4" s="233" t="str">
        <f t="shared" si="2"/>
        <v>Year 4</v>
      </c>
      <c r="BL4" s="233" t="str">
        <f t="shared" si="2"/>
        <v>Year 4</v>
      </c>
      <c r="BM4" s="233" t="s">
        <v>168</v>
      </c>
      <c r="BN4" s="233" t="str">
        <f t="shared" ref="BN4" si="3">BM4</f>
        <v>Year 4</v>
      </c>
      <c r="BO4" s="233" t="str">
        <f t="shared" ref="BO4" si="4">BN4</f>
        <v>Year 4</v>
      </c>
      <c r="BP4" s="233" t="str">
        <f t="shared" ref="BP4" si="5">BO4</f>
        <v>Year 4</v>
      </c>
      <c r="BQ4" s="233" t="str">
        <f t="shared" ref="BQ4" si="6">BP4</f>
        <v>Year 4</v>
      </c>
      <c r="BR4" s="233" t="s">
        <v>263</v>
      </c>
      <c r="BS4" s="233" t="str">
        <f t="shared" ref="BS4:BT4" si="7">BR4</f>
        <v>Year 5</v>
      </c>
      <c r="BT4" s="233" t="str">
        <f t="shared" si="7"/>
        <v>Year 5</v>
      </c>
      <c r="BU4" s="233" t="str">
        <f t="shared" ref="BU4" si="8">BT4</f>
        <v>Year 5</v>
      </c>
      <c r="BV4" s="233" t="str">
        <f t="shared" ref="BV4" si="9">BU4</f>
        <v>Year 5</v>
      </c>
      <c r="BW4" s="233" t="str">
        <f t="shared" ref="BW4" si="10">BV4</f>
        <v>Year 5</v>
      </c>
      <c r="BX4" s="233" t="str">
        <f t="shared" ref="BX4" si="11">BW4</f>
        <v>Year 5</v>
      </c>
      <c r="BY4" s="233" t="str">
        <f t="shared" ref="BY4" si="12">BX4</f>
        <v>Year 5</v>
      </c>
      <c r="BZ4" s="233" t="str">
        <f t="shared" ref="BZ4:CA4" si="13">BY4</f>
        <v>Year 5</v>
      </c>
      <c r="CA4" s="233" t="str">
        <f t="shared" si="13"/>
        <v>Year 5</v>
      </c>
      <c r="CB4" s="233" t="str">
        <f t="shared" ref="CB4" si="14">CA4</f>
        <v>Year 5</v>
      </c>
      <c r="CC4" s="233" t="str">
        <f t="shared" ref="CC4" si="15">CB4</f>
        <v>Year 5</v>
      </c>
      <c r="CD4" s="233" t="s">
        <v>288</v>
      </c>
      <c r="CE4" s="233" t="str">
        <f t="shared" ref="CE4" si="16">CD4</f>
        <v>Year 6</v>
      </c>
      <c r="CF4" s="233" t="str">
        <f t="shared" ref="CF4" si="17">CE4</f>
        <v>Year 6</v>
      </c>
      <c r="CG4" s="233" t="str">
        <f t="shared" ref="CG4" si="18">CF4</f>
        <v>Year 6</v>
      </c>
      <c r="CH4" s="233" t="str">
        <f t="shared" ref="CH4" si="19">CG4</f>
        <v>Year 6</v>
      </c>
      <c r="CI4" s="233" t="str">
        <f t="shared" ref="CI4" si="20">CH4</f>
        <v>Year 6</v>
      </c>
      <c r="CJ4" s="233" t="str">
        <f t="shared" ref="CJ4" si="21">CI4</f>
        <v>Year 6</v>
      </c>
      <c r="CK4" s="233" t="str">
        <f t="shared" ref="CK4" si="22">CJ4</f>
        <v>Year 6</v>
      </c>
      <c r="CL4" s="233" t="str">
        <f t="shared" ref="CL4" si="23">CK4</f>
        <v>Year 6</v>
      </c>
      <c r="CM4" s="233" t="str">
        <f t="shared" ref="CM4" si="24">CL4</f>
        <v>Year 6</v>
      </c>
      <c r="CN4" s="233" t="str">
        <f t="shared" ref="CN4" si="25">CM4</f>
        <v>Year 6</v>
      </c>
      <c r="CO4" s="233" t="str">
        <f t="shared" ref="CO4" si="26">CN4</f>
        <v>Year 6</v>
      </c>
      <c r="CP4" s="233" t="s">
        <v>290</v>
      </c>
      <c r="CQ4" s="233" t="str">
        <f t="shared" ref="CQ4" si="27">CP4</f>
        <v>Year 7</v>
      </c>
      <c r="CR4" s="233" t="str">
        <f t="shared" ref="CR4" si="28">CQ4</f>
        <v>Year 7</v>
      </c>
      <c r="CS4" s="233" t="str">
        <f t="shared" ref="CS4" si="29">CR4</f>
        <v>Year 7</v>
      </c>
      <c r="CT4" s="233" t="str">
        <f t="shared" ref="CT4" si="30">CS4</f>
        <v>Year 7</v>
      </c>
      <c r="CU4" s="233" t="str">
        <f t="shared" ref="CU4" si="31">CT4</f>
        <v>Year 7</v>
      </c>
      <c r="CV4" s="233" t="str">
        <f t="shared" ref="CV4" si="32">CU4</f>
        <v>Year 7</v>
      </c>
      <c r="CW4" s="233" t="str">
        <f t="shared" ref="CW4" si="33">CV4</f>
        <v>Year 7</v>
      </c>
      <c r="CX4" s="233" t="str">
        <f t="shared" ref="CX4" si="34">CW4</f>
        <v>Year 7</v>
      </c>
      <c r="CY4" s="233" t="str">
        <f t="shared" ref="CY4" si="35">CX4</f>
        <v>Year 7</v>
      </c>
      <c r="CZ4" s="233" t="str">
        <f t="shared" ref="CZ4" si="36">CY4</f>
        <v>Year 7</v>
      </c>
      <c r="DA4" s="233" t="str">
        <f t="shared" ref="DA4" si="37">CZ4</f>
        <v>Year 7</v>
      </c>
    </row>
    <row r="5" spans="1:106" x14ac:dyDescent="0.2">
      <c r="A5" s="233" t="s">
        <v>40</v>
      </c>
      <c r="J5" s="233" t="s">
        <v>8</v>
      </c>
      <c r="K5" s="233" t="s">
        <v>9</v>
      </c>
      <c r="L5" s="233" t="s">
        <v>10</v>
      </c>
      <c r="M5" s="233" t="s">
        <v>11</v>
      </c>
      <c r="N5" s="233" t="s">
        <v>12</v>
      </c>
      <c r="O5" s="233" t="s">
        <v>1</v>
      </c>
      <c r="P5" s="233" t="s">
        <v>13</v>
      </c>
      <c r="Q5" s="233" t="s">
        <v>14</v>
      </c>
      <c r="R5" s="233" t="s">
        <v>3</v>
      </c>
      <c r="S5" s="233" t="s">
        <v>2</v>
      </c>
      <c r="T5" s="233" t="s">
        <v>15</v>
      </c>
      <c r="U5" s="233" t="s">
        <v>0</v>
      </c>
      <c r="V5" s="233" t="s">
        <v>16</v>
      </c>
      <c r="W5" s="233" t="s">
        <v>17</v>
      </c>
      <c r="X5" s="233" t="s">
        <v>18</v>
      </c>
      <c r="Y5" s="233" t="s">
        <v>19</v>
      </c>
      <c r="Z5" s="233" t="s">
        <v>20</v>
      </c>
      <c r="AA5" s="233" t="s">
        <v>21</v>
      </c>
      <c r="AB5" s="233" t="s">
        <v>22</v>
      </c>
      <c r="AC5" s="233" t="s">
        <v>23</v>
      </c>
      <c r="AD5" s="233" t="s">
        <v>24</v>
      </c>
      <c r="AE5" s="233" t="s">
        <v>25</v>
      </c>
      <c r="AF5" s="233" t="s">
        <v>26</v>
      </c>
      <c r="AG5" s="233" t="s">
        <v>27</v>
      </c>
      <c r="AH5" s="233" t="s">
        <v>28</v>
      </c>
      <c r="AI5" s="233" t="s">
        <v>29</v>
      </c>
      <c r="AJ5" s="233" t="s">
        <v>30</v>
      </c>
      <c r="AK5" s="233" t="s">
        <v>31</v>
      </c>
      <c r="AL5" s="233" t="s">
        <v>32</v>
      </c>
      <c r="AM5" s="233" t="s">
        <v>33</v>
      </c>
      <c r="AN5" s="233" t="s">
        <v>34</v>
      </c>
      <c r="AO5" s="233" t="s">
        <v>35</v>
      </c>
      <c r="AP5" s="233" t="s">
        <v>36</v>
      </c>
      <c r="AQ5" s="233" t="s">
        <v>37</v>
      </c>
      <c r="AR5" s="233" t="s">
        <v>38</v>
      </c>
      <c r="AS5" s="233" t="s">
        <v>39</v>
      </c>
      <c r="AT5" s="233" t="s">
        <v>49</v>
      </c>
      <c r="AU5" s="233" t="s">
        <v>50</v>
      </c>
      <c r="AV5" s="233" t="s">
        <v>51</v>
      </c>
      <c r="AW5" s="233" t="s">
        <v>52</v>
      </c>
      <c r="AX5" s="233" t="s">
        <v>53</v>
      </c>
      <c r="AY5" s="233" t="s">
        <v>54</v>
      </c>
      <c r="AZ5" s="233" t="s">
        <v>55</v>
      </c>
      <c r="BA5" s="233" t="s">
        <v>56</v>
      </c>
      <c r="BB5" s="233" t="s">
        <v>57</v>
      </c>
      <c r="BC5" s="233" t="s">
        <v>58</v>
      </c>
      <c r="BD5" s="233" t="s">
        <v>59</v>
      </c>
      <c r="BE5" s="233" t="s">
        <v>60</v>
      </c>
      <c r="BF5" s="233" t="s">
        <v>61</v>
      </c>
      <c r="BG5" s="233" t="s">
        <v>62</v>
      </c>
      <c r="BH5" s="233" t="s">
        <v>63</v>
      </c>
      <c r="BI5" s="233" t="s">
        <v>64</v>
      </c>
      <c r="BJ5" s="233" t="s">
        <v>65</v>
      </c>
      <c r="BK5" s="233" t="s">
        <v>66</v>
      </c>
      <c r="BL5" s="233" t="s">
        <v>149</v>
      </c>
      <c r="BM5" s="233" t="s">
        <v>181</v>
      </c>
      <c r="BN5" s="233" t="s">
        <v>245</v>
      </c>
      <c r="BO5" s="233" t="s">
        <v>246</v>
      </c>
      <c r="BP5" s="233" t="s">
        <v>247</v>
      </c>
      <c r="BQ5" s="233" t="s">
        <v>248</v>
      </c>
      <c r="BR5" s="233" t="s">
        <v>249</v>
      </c>
      <c r="BS5" s="233" t="s">
        <v>252</v>
      </c>
      <c r="BT5" s="233" t="s">
        <v>253</v>
      </c>
      <c r="BU5" s="233" t="s">
        <v>254</v>
      </c>
      <c r="BV5" s="233" t="s">
        <v>255</v>
      </c>
      <c r="BW5" s="233" t="s">
        <v>256</v>
      </c>
      <c r="BX5" s="233" t="s">
        <v>257</v>
      </c>
      <c r="BY5" s="233" t="s">
        <v>258</v>
      </c>
      <c r="BZ5" s="233" t="s">
        <v>259</v>
      </c>
      <c r="CA5" s="233" t="s">
        <v>260</v>
      </c>
      <c r="CB5" s="233" t="s">
        <v>261</v>
      </c>
      <c r="CC5" s="233" t="s">
        <v>262</v>
      </c>
      <c r="CD5" s="233" t="s">
        <v>276</v>
      </c>
      <c r="CE5" s="233" t="s">
        <v>277</v>
      </c>
      <c r="CF5" s="233" t="s">
        <v>278</v>
      </c>
      <c r="CG5" s="233" t="s">
        <v>279</v>
      </c>
      <c r="CH5" s="233" t="s">
        <v>280</v>
      </c>
      <c r="CI5" s="233" t="s">
        <v>281</v>
      </c>
      <c r="CJ5" s="233" t="s">
        <v>282</v>
      </c>
      <c r="CK5" s="233" t="s">
        <v>283</v>
      </c>
      <c r="CL5" s="233" t="s">
        <v>284</v>
      </c>
      <c r="CM5" s="233" t="s">
        <v>285</v>
      </c>
      <c r="CN5" s="233" t="s">
        <v>286</v>
      </c>
      <c r="CO5" s="233" t="s">
        <v>287</v>
      </c>
      <c r="CP5" s="233" t="s">
        <v>293</v>
      </c>
      <c r="CQ5" s="233" t="s">
        <v>294</v>
      </c>
      <c r="CR5" s="233" t="s">
        <v>295</v>
      </c>
      <c r="CS5" s="233" t="s">
        <v>296</v>
      </c>
      <c r="CT5" s="233" t="s">
        <v>297</v>
      </c>
      <c r="CU5" s="233" t="s">
        <v>298</v>
      </c>
      <c r="CV5" s="233" t="s">
        <v>299</v>
      </c>
      <c r="CW5" s="233" t="s">
        <v>300</v>
      </c>
      <c r="CX5" s="233" t="s">
        <v>301</v>
      </c>
      <c r="CY5" s="233" t="s">
        <v>302</v>
      </c>
      <c r="CZ5" s="233" t="s">
        <v>303</v>
      </c>
      <c r="DA5" s="233" t="s">
        <v>304</v>
      </c>
    </row>
    <row r="7" spans="1:106" s="241" customFormat="1" x14ac:dyDescent="0.2">
      <c r="A7" s="240" t="s">
        <v>82</v>
      </c>
      <c r="B7" s="240"/>
      <c r="C7" s="240"/>
      <c r="D7" s="240"/>
      <c r="E7" s="240"/>
      <c r="F7" s="240"/>
      <c r="G7" s="240"/>
      <c r="H7" s="240"/>
    </row>
    <row r="8" spans="1:106" x14ac:dyDescent="0.2">
      <c r="B8" s="199" t="s">
        <v>4</v>
      </c>
      <c r="C8" s="199" t="s">
        <v>91</v>
      </c>
      <c r="D8" s="199" t="s">
        <v>92</v>
      </c>
      <c r="E8" s="199" t="s">
        <v>93</v>
      </c>
      <c r="F8" s="199" t="s">
        <v>250</v>
      </c>
      <c r="G8" s="199" t="s">
        <v>251</v>
      </c>
      <c r="H8" s="199" t="s">
        <v>289</v>
      </c>
      <c r="I8" s="199" t="s">
        <v>292</v>
      </c>
    </row>
    <row r="9" spans="1:106" x14ac:dyDescent="0.2">
      <c r="B9" s="199"/>
      <c r="C9" s="199"/>
      <c r="D9" s="199"/>
      <c r="E9" s="199"/>
      <c r="F9" s="199"/>
      <c r="G9" s="199"/>
      <c r="H9" s="199"/>
      <c r="I9" s="199"/>
    </row>
    <row r="10" spans="1:106" x14ac:dyDescent="0.2">
      <c r="A10" s="199" t="s">
        <v>83</v>
      </c>
      <c r="B10" s="242"/>
      <c r="C10" s="242"/>
      <c r="D10" s="242"/>
      <c r="E10" s="242"/>
      <c r="F10" s="242"/>
      <c r="G10" s="242"/>
      <c r="H10" s="242"/>
      <c r="I10" s="242"/>
    </row>
    <row r="11" spans="1:106" s="47" customFormat="1" x14ac:dyDescent="0.2">
      <c r="A11" s="243" t="s">
        <v>90</v>
      </c>
      <c r="B11" s="244">
        <f>SUM(OpEx!J11:U11)</f>
        <v>905883.33333333326</v>
      </c>
      <c r="C11" s="244">
        <f>SUM(V11:AG11)</f>
        <v>3018983.333333333</v>
      </c>
      <c r="D11" s="244">
        <f>SUM(AH11:AS11)</f>
        <v>5094887.5</v>
      </c>
      <c r="E11" s="244">
        <f>SUM(AT11:BE11)</f>
        <v>10480750.000000006</v>
      </c>
      <c r="F11" s="244">
        <f>SUM(BF11:BQ11)</f>
        <v>10480750.000000006</v>
      </c>
      <c r="G11" s="244">
        <f>SUM(BR11:CC11)</f>
        <v>10480750.000000006</v>
      </c>
      <c r="H11" s="244">
        <f>SUM(CD11:CO11)</f>
        <v>10480750.000000006</v>
      </c>
      <c r="I11" s="244">
        <f>SUM(CP11:DA11)</f>
        <v>10480750.000000006</v>
      </c>
      <c r="J11" s="245">
        <f>People!C74</f>
        <v>0</v>
      </c>
      <c r="K11" s="245">
        <f>People!D74</f>
        <v>0</v>
      </c>
      <c r="L11" s="245">
        <f>People!E74</f>
        <v>0</v>
      </c>
      <c r="M11" s="245">
        <f>People!F74</f>
        <v>0</v>
      </c>
      <c r="N11" s="245">
        <f>People!G74</f>
        <v>0</v>
      </c>
      <c r="O11" s="245">
        <f>People!H74</f>
        <v>117708.33333333333</v>
      </c>
      <c r="P11" s="245">
        <f>People!I74</f>
        <v>117708.33333333333</v>
      </c>
      <c r="Q11" s="245">
        <f>People!J74</f>
        <v>117708.33333333333</v>
      </c>
      <c r="R11" s="245">
        <f>People!K74</f>
        <v>117708.33333333333</v>
      </c>
      <c r="S11" s="245">
        <f>People!L74</f>
        <v>135600</v>
      </c>
      <c r="T11" s="245">
        <f>People!M74</f>
        <v>149725</v>
      </c>
      <c r="U11" s="245">
        <f>People!N74</f>
        <v>149725</v>
      </c>
      <c r="V11" s="245">
        <f>People!O74</f>
        <v>226000</v>
      </c>
      <c r="W11" s="245">
        <f>People!P74</f>
        <v>249541.66666666666</v>
      </c>
      <c r="X11" s="245">
        <f>People!Q74</f>
        <v>249541.66666666666</v>
      </c>
      <c r="Y11" s="245">
        <f>People!R74</f>
        <v>249541.66666666666</v>
      </c>
      <c r="Z11" s="245">
        <f>People!S74</f>
        <v>249541.66666666666</v>
      </c>
      <c r="AA11" s="245">
        <f>People!T74</f>
        <v>249541.66666666666</v>
      </c>
      <c r="AB11" s="245">
        <f>People!U74</f>
        <v>249541.66666666666</v>
      </c>
      <c r="AC11" s="245">
        <f>People!V74</f>
        <v>249541.66666666666</v>
      </c>
      <c r="AD11" s="245">
        <f>People!W74</f>
        <v>249541.66666666666</v>
      </c>
      <c r="AE11" s="245">
        <f>People!X74</f>
        <v>260841.66666666666</v>
      </c>
      <c r="AF11" s="245">
        <f>People!Y74</f>
        <v>260841.66666666666</v>
      </c>
      <c r="AG11" s="245">
        <f>People!Z74</f>
        <v>274966.66666666663</v>
      </c>
      <c r="AH11" s="245">
        <f>People!AA74</f>
        <v>274966.66666666663</v>
      </c>
      <c r="AI11" s="245">
        <f>People!AB74</f>
        <v>274966.66666666663</v>
      </c>
      <c r="AJ11" s="245">
        <f>People!AC74</f>
        <v>274966.66666666663</v>
      </c>
      <c r="AK11" s="245">
        <f>People!AD74</f>
        <v>274966.66666666663</v>
      </c>
      <c r="AL11" s="245">
        <f>People!AE74</f>
        <v>274966.66666666663</v>
      </c>
      <c r="AM11" s="245">
        <f>People!AF74</f>
        <v>274966.66666666663</v>
      </c>
      <c r="AN11" s="245">
        <f>People!AG74</f>
        <v>274966.66666666663</v>
      </c>
      <c r="AO11" s="245">
        <f>People!AH74</f>
        <v>274966.66666666663</v>
      </c>
      <c r="AP11" s="245">
        <f>People!AI74</f>
        <v>274966.66666666663</v>
      </c>
      <c r="AQ11" s="245">
        <f>People!AJ74</f>
        <v>873395.83333333349</v>
      </c>
      <c r="AR11" s="245">
        <f>People!AK74</f>
        <v>873395.83333333349</v>
      </c>
      <c r="AS11" s="245">
        <f>People!AL74</f>
        <v>873395.83333333349</v>
      </c>
      <c r="AT11" s="245">
        <f>People!AM74</f>
        <v>873395.83333333349</v>
      </c>
      <c r="AU11" s="245">
        <f>People!AN74</f>
        <v>873395.83333333349</v>
      </c>
      <c r="AV11" s="245">
        <f>People!AO74</f>
        <v>873395.83333333349</v>
      </c>
      <c r="AW11" s="245">
        <f>People!AP74</f>
        <v>873395.83333333349</v>
      </c>
      <c r="AX11" s="245">
        <f>People!AQ74</f>
        <v>873395.83333333349</v>
      </c>
      <c r="AY11" s="245">
        <f>People!AR74</f>
        <v>873395.83333333349</v>
      </c>
      <c r="AZ11" s="245">
        <f>People!AS74</f>
        <v>873395.83333333349</v>
      </c>
      <c r="BA11" s="245">
        <f>People!AT74</f>
        <v>873395.83333333349</v>
      </c>
      <c r="BB11" s="245">
        <f>People!AU74</f>
        <v>873395.83333333349</v>
      </c>
      <c r="BC11" s="245">
        <f>People!AV74</f>
        <v>873395.83333333349</v>
      </c>
      <c r="BD11" s="245">
        <f>People!AW74</f>
        <v>873395.83333333349</v>
      </c>
      <c r="BE11" s="245">
        <f>People!AX74</f>
        <v>873395.83333333349</v>
      </c>
      <c r="BF11" s="245">
        <f>People!AY74</f>
        <v>873395.83333333349</v>
      </c>
      <c r="BG11" s="245">
        <f>People!AZ74</f>
        <v>873395.83333333349</v>
      </c>
      <c r="BH11" s="245">
        <f>People!BA74</f>
        <v>873395.83333333349</v>
      </c>
      <c r="BI11" s="245">
        <f>People!BB74</f>
        <v>873395.83333333349</v>
      </c>
      <c r="BJ11" s="245">
        <f>People!BC74</f>
        <v>873395.83333333349</v>
      </c>
      <c r="BK11" s="245">
        <f>People!BD74</f>
        <v>873395.83333333349</v>
      </c>
      <c r="BL11" s="245">
        <f>People!BE74</f>
        <v>873395.83333333349</v>
      </c>
      <c r="BM11" s="245">
        <f>People!BF74</f>
        <v>873395.83333333349</v>
      </c>
      <c r="BN11" s="245">
        <f>People!BG74</f>
        <v>873395.83333333349</v>
      </c>
      <c r="BO11" s="245">
        <f>People!BH74</f>
        <v>873395.83333333349</v>
      </c>
      <c r="BP11" s="245">
        <f>People!BI74</f>
        <v>873395.83333333349</v>
      </c>
      <c r="BQ11" s="245">
        <f>People!BJ74</f>
        <v>873395.83333333349</v>
      </c>
      <c r="BR11" s="245">
        <f>People!BK74</f>
        <v>873395.83333333349</v>
      </c>
      <c r="BS11" s="245">
        <f>People!BL74</f>
        <v>873395.83333333349</v>
      </c>
      <c r="BT11" s="245">
        <f>People!BM74</f>
        <v>873395.83333333349</v>
      </c>
      <c r="BU11" s="245">
        <f>People!BN74</f>
        <v>873395.83333333349</v>
      </c>
      <c r="BV11" s="245">
        <f>People!BO74</f>
        <v>873395.83333333349</v>
      </c>
      <c r="BW11" s="245">
        <f>People!BP74</f>
        <v>873395.83333333349</v>
      </c>
      <c r="BX11" s="245">
        <f>People!BQ74</f>
        <v>873395.83333333349</v>
      </c>
      <c r="BY11" s="245">
        <f>People!BR74</f>
        <v>873395.83333333349</v>
      </c>
      <c r="BZ11" s="245">
        <f>People!BS74</f>
        <v>873395.83333333349</v>
      </c>
      <c r="CA11" s="245">
        <f>People!BT74</f>
        <v>873395.83333333349</v>
      </c>
      <c r="CB11" s="245">
        <f>People!BU74</f>
        <v>873395.83333333349</v>
      </c>
      <c r="CC11" s="245">
        <f>People!BV74</f>
        <v>873395.83333333349</v>
      </c>
      <c r="CD11" s="245">
        <f>People!BW74</f>
        <v>873395.83333333349</v>
      </c>
      <c r="CE11" s="245">
        <f>People!BX74</f>
        <v>873395.83333333349</v>
      </c>
      <c r="CF11" s="245">
        <f>People!BY74</f>
        <v>873395.83333333349</v>
      </c>
      <c r="CG11" s="245">
        <f>People!BZ74</f>
        <v>873395.83333333349</v>
      </c>
      <c r="CH11" s="245">
        <f>People!CA74</f>
        <v>873395.83333333349</v>
      </c>
      <c r="CI11" s="245">
        <f>People!CB74</f>
        <v>873395.83333333349</v>
      </c>
      <c r="CJ11" s="245">
        <f>People!CC74</f>
        <v>873395.83333333349</v>
      </c>
      <c r="CK11" s="245">
        <f>People!CD74</f>
        <v>873395.83333333349</v>
      </c>
      <c r="CL11" s="245">
        <f>People!CE74</f>
        <v>873395.83333333349</v>
      </c>
      <c r="CM11" s="245">
        <f>People!CF74</f>
        <v>873395.83333333349</v>
      </c>
      <c r="CN11" s="245">
        <f>People!CG74</f>
        <v>873395.83333333349</v>
      </c>
      <c r="CO11" s="245">
        <f>People!CH74</f>
        <v>873395.83333333349</v>
      </c>
      <c r="CP11" s="245">
        <f>People!CI74</f>
        <v>873395.83333333349</v>
      </c>
      <c r="CQ11" s="245">
        <f>People!CJ74</f>
        <v>873395.83333333349</v>
      </c>
      <c r="CR11" s="245">
        <f>People!CK74</f>
        <v>873395.83333333349</v>
      </c>
      <c r="CS11" s="245">
        <f>People!CL74</f>
        <v>873395.83333333349</v>
      </c>
      <c r="CT11" s="245">
        <f>People!CM74</f>
        <v>873395.83333333349</v>
      </c>
      <c r="CU11" s="245">
        <f>People!CN74</f>
        <v>873395.83333333349</v>
      </c>
      <c r="CV11" s="245">
        <f>People!CO74</f>
        <v>873395.83333333349</v>
      </c>
      <c r="CW11" s="245">
        <f>People!CP74</f>
        <v>873395.83333333349</v>
      </c>
      <c r="CX11" s="245">
        <f>People!CQ74</f>
        <v>873395.83333333349</v>
      </c>
      <c r="CY11" s="245">
        <f>People!CR74</f>
        <v>873395.83333333349</v>
      </c>
      <c r="CZ11" s="245">
        <f>People!CS74</f>
        <v>873395.83333333349</v>
      </c>
      <c r="DA11" s="245">
        <f>People!CT74</f>
        <v>873395.83333333349</v>
      </c>
      <c r="DB11" s="245"/>
    </row>
    <row r="12" spans="1:106" s="47" customFormat="1" x14ac:dyDescent="0.2">
      <c r="A12" s="243" t="s">
        <v>123</v>
      </c>
      <c r="B12" s="244">
        <v>0</v>
      </c>
      <c r="C12" s="244">
        <v>30000</v>
      </c>
      <c r="D12" s="244">
        <f>C12*5</f>
        <v>150000</v>
      </c>
      <c r="E12" s="244">
        <f>D12</f>
        <v>150000</v>
      </c>
      <c r="F12" s="244">
        <f t="shared" ref="F12:I12" si="38">E12</f>
        <v>150000</v>
      </c>
      <c r="G12" s="244">
        <f t="shared" si="38"/>
        <v>150000</v>
      </c>
      <c r="H12" s="244">
        <f t="shared" si="38"/>
        <v>150000</v>
      </c>
      <c r="I12" s="244">
        <f t="shared" si="38"/>
        <v>150000</v>
      </c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>
        <f>B12</f>
        <v>0</v>
      </c>
      <c r="W12" s="245"/>
      <c r="X12" s="245"/>
      <c r="Y12" s="245"/>
      <c r="Z12" s="245"/>
      <c r="AA12" s="245"/>
      <c r="AB12" s="245"/>
      <c r="AC12" s="245">
        <f>50%*C12</f>
        <v>15000</v>
      </c>
      <c r="AD12" s="245"/>
      <c r="AE12" s="245"/>
      <c r="AF12" s="245"/>
      <c r="AG12" s="245"/>
      <c r="AH12" s="245"/>
      <c r="AI12" s="245">
        <f>50%*C12</f>
        <v>15000</v>
      </c>
      <c r="AJ12" s="245"/>
      <c r="AK12" s="245"/>
      <c r="AL12" s="245"/>
      <c r="AM12" s="245"/>
      <c r="AN12" s="245"/>
      <c r="AO12" s="245">
        <f>50%*D12</f>
        <v>75000</v>
      </c>
      <c r="AP12" s="245"/>
      <c r="AQ12" s="245"/>
      <c r="AR12" s="245"/>
      <c r="AS12" s="245"/>
      <c r="AT12" s="245"/>
      <c r="AU12" s="245">
        <f>50%*D12</f>
        <v>75000</v>
      </c>
      <c r="AV12" s="245"/>
      <c r="AW12" s="245"/>
      <c r="AX12" s="245"/>
      <c r="AY12" s="245"/>
      <c r="AZ12" s="245"/>
      <c r="BA12" s="245">
        <f>50%*E12</f>
        <v>75000</v>
      </c>
      <c r="BB12" s="245"/>
      <c r="BC12" s="245"/>
      <c r="BD12" s="245"/>
      <c r="BE12" s="245"/>
      <c r="BF12" s="245"/>
      <c r="BG12" s="245">
        <f>50%*F12</f>
        <v>75000</v>
      </c>
      <c r="BH12" s="245"/>
      <c r="BI12" s="245"/>
      <c r="BJ12" s="245"/>
      <c r="BK12" s="245"/>
      <c r="BL12" s="245"/>
      <c r="BM12" s="245"/>
      <c r="BN12" s="245">
        <f>50%*F12</f>
        <v>75000</v>
      </c>
      <c r="BO12" s="245"/>
      <c r="BP12" s="245"/>
      <c r="BQ12" s="245"/>
      <c r="BR12" s="245"/>
      <c r="BS12" s="245"/>
      <c r="BT12" s="245"/>
      <c r="BU12" s="245">
        <f>50%*F12</f>
        <v>75000</v>
      </c>
      <c r="BV12" s="245"/>
      <c r="BW12" s="245"/>
      <c r="BX12" s="245"/>
      <c r="BY12" s="245"/>
      <c r="BZ12" s="245"/>
      <c r="CA12" s="245"/>
      <c r="CB12" s="245">
        <f>50%*G12</f>
        <v>75000</v>
      </c>
      <c r="CC12" s="245"/>
      <c r="CD12" s="245"/>
      <c r="CE12" s="245"/>
      <c r="CF12" s="245"/>
      <c r="CG12" s="245">
        <f>50%*S12</f>
        <v>0</v>
      </c>
      <c r="CH12" s="245"/>
      <c r="CI12" s="245"/>
      <c r="CJ12" s="245"/>
      <c r="CK12" s="245"/>
      <c r="CL12" s="245"/>
      <c r="CM12" s="245"/>
      <c r="CN12" s="245">
        <f>50%*T12</f>
        <v>0</v>
      </c>
      <c r="CO12" s="245"/>
      <c r="CP12" s="245"/>
      <c r="CQ12" s="245"/>
      <c r="CR12" s="245"/>
      <c r="CS12" s="245">
        <f t="shared" ref="CS12" si="39">50%*AE12</f>
        <v>0</v>
      </c>
      <c r="CT12" s="245"/>
      <c r="CU12" s="245"/>
      <c r="CV12" s="245"/>
      <c r="CW12" s="245"/>
      <c r="CX12" s="245"/>
      <c r="CY12" s="245"/>
      <c r="CZ12" s="245">
        <f t="shared" ref="CZ12" si="40">50%*AF12</f>
        <v>0</v>
      </c>
      <c r="DA12" s="245"/>
      <c r="DB12" s="245"/>
    </row>
    <row r="13" spans="1:106" s="47" customFormat="1" x14ac:dyDescent="0.2">
      <c r="A13" s="246" t="s">
        <v>122</v>
      </c>
      <c r="B13" s="247">
        <v>35000</v>
      </c>
      <c r="C13" s="247">
        <v>55000</v>
      </c>
      <c r="D13" s="247">
        <f>C13*5</f>
        <v>275000</v>
      </c>
      <c r="E13" s="247">
        <f>D13</f>
        <v>275000</v>
      </c>
      <c r="F13" s="247">
        <f t="shared" ref="F13:I13" si="41">E13</f>
        <v>275000</v>
      </c>
      <c r="G13" s="247">
        <f t="shared" si="41"/>
        <v>275000</v>
      </c>
      <c r="H13" s="247">
        <f t="shared" si="41"/>
        <v>275000</v>
      </c>
      <c r="I13" s="247">
        <f t="shared" si="41"/>
        <v>275000</v>
      </c>
      <c r="N13" s="47">
        <f>B13/2</f>
        <v>17500</v>
      </c>
      <c r="O13" s="47">
        <f>N13</f>
        <v>17500</v>
      </c>
      <c r="AH13" s="47">
        <f>D13</f>
        <v>275000</v>
      </c>
      <c r="AT13" s="47">
        <f>E13</f>
        <v>275000</v>
      </c>
      <c r="BF13" s="47">
        <f>F13</f>
        <v>275000</v>
      </c>
      <c r="BR13" s="47">
        <f>G13</f>
        <v>275000</v>
      </c>
      <c r="CD13" s="47">
        <f>T13</f>
        <v>0</v>
      </c>
      <c r="CP13" s="47">
        <f t="shared" ref="CP13" si="42">AF13</f>
        <v>0</v>
      </c>
    </row>
    <row r="14" spans="1:106" s="47" customFormat="1" x14ac:dyDescent="0.2">
      <c r="A14" s="243" t="s">
        <v>86</v>
      </c>
      <c r="B14" s="244">
        <v>15000</v>
      </c>
      <c r="C14" s="244">
        <v>30000</v>
      </c>
      <c r="D14" s="244">
        <f>C14*5</f>
        <v>150000</v>
      </c>
      <c r="E14" s="244">
        <f>D14</f>
        <v>150000</v>
      </c>
      <c r="F14" s="244">
        <f t="shared" ref="F14:I14" si="43">E14</f>
        <v>150000</v>
      </c>
      <c r="G14" s="244">
        <f t="shared" si="43"/>
        <v>150000</v>
      </c>
      <c r="H14" s="244">
        <f t="shared" si="43"/>
        <v>150000</v>
      </c>
      <c r="I14" s="244">
        <f t="shared" si="43"/>
        <v>150000</v>
      </c>
      <c r="J14" s="248">
        <f>B14/2</f>
        <v>7500</v>
      </c>
      <c r="K14" s="248">
        <f>(B14-J14)/12</f>
        <v>625</v>
      </c>
      <c r="L14" s="248">
        <f>K14</f>
        <v>625</v>
      </c>
      <c r="M14" s="248">
        <f t="shared" ref="M14:AC14" si="44">L14</f>
        <v>625</v>
      </c>
      <c r="N14" s="248">
        <f t="shared" si="44"/>
        <v>625</v>
      </c>
      <c r="O14" s="248">
        <f t="shared" si="44"/>
        <v>625</v>
      </c>
      <c r="P14" s="248">
        <f t="shared" si="44"/>
        <v>625</v>
      </c>
      <c r="Q14" s="248">
        <f t="shared" si="44"/>
        <v>625</v>
      </c>
      <c r="R14" s="248">
        <f t="shared" si="44"/>
        <v>625</v>
      </c>
      <c r="S14" s="248">
        <f t="shared" si="44"/>
        <v>625</v>
      </c>
      <c r="T14" s="248">
        <f t="shared" si="44"/>
        <v>625</v>
      </c>
      <c r="U14" s="248">
        <f t="shared" si="44"/>
        <v>625</v>
      </c>
      <c r="V14" s="248">
        <f t="shared" si="44"/>
        <v>625</v>
      </c>
      <c r="W14" s="248">
        <f t="shared" si="44"/>
        <v>625</v>
      </c>
      <c r="X14" s="248">
        <f t="shared" si="44"/>
        <v>625</v>
      </c>
      <c r="Y14" s="248">
        <f t="shared" si="44"/>
        <v>625</v>
      </c>
      <c r="Z14" s="248">
        <f t="shared" si="44"/>
        <v>625</v>
      </c>
      <c r="AA14" s="248">
        <f t="shared" si="44"/>
        <v>625</v>
      </c>
      <c r="AB14" s="248">
        <f t="shared" si="44"/>
        <v>625</v>
      </c>
      <c r="AC14" s="248">
        <f t="shared" si="44"/>
        <v>625</v>
      </c>
      <c r="AD14" s="47">
        <f>AC14</f>
        <v>625</v>
      </c>
      <c r="AE14" s="47">
        <f t="shared" ref="AE14:BL14" si="45">AD14</f>
        <v>625</v>
      </c>
      <c r="AF14" s="47">
        <f t="shared" si="45"/>
        <v>625</v>
      </c>
      <c r="AG14" s="47">
        <f t="shared" si="45"/>
        <v>625</v>
      </c>
      <c r="AH14" s="47">
        <f>D14/12</f>
        <v>12500</v>
      </c>
      <c r="AI14" s="47">
        <f t="shared" si="45"/>
        <v>12500</v>
      </c>
      <c r="AJ14" s="47">
        <f t="shared" si="45"/>
        <v>12500</v>
      </c>
      <c r="AK14" s="47">
        <f t="shared" si="45"/>
        <v>12500</v>
      </c>
      <c r="AL14" s="47">
        <f t="shared" si="45"/>
        <v>12500</v>
      </c>
      <c r="AM14" s="47">
        <f t="shared" si="45"/>
        <v>12500</v>
      </c>
      <c r="AN14" s="47">
        <f t="shared" si="45"/>
        <v>12500</v>
      </c>
      <c r="AO14" s="47">
        <f t="shared" si="45"/>
        <v>12500</v>
      </c>
      <c r="AP14" s="47">
        <f t="shared" si="45"/>
        <v>12500</v>
      </c>
      <c r="AQ14" s="47">
        <f t="shared" si="45"/>
        <v>12500</v>
      </c>
      <c r="AR14" s="47">
        <f t="shared" si="45"/>
        <v>12500</v>
      </c>
      <c r="AS14" s="47">
        <f t="shared" si="45"/>
        <v>12500</v>
      </c>
      <c r="AT14" s="47">
        <f>E14/12</f>
        <v>12500</v>
      </c>
      <c r="AU14" s="47">
        <f t="shared" si="45"/>
        <v>12500</v>
      </c>
      <c r="AV14" s="47">
        <f t="shared" si="45"/>
        <v>12500</v>
      </c>
      <c r="AW14" s="47">
        <f t="shared" si="45"/>
        <v>12500</v>
      </c>
      <c r="AX14" s="47">
        <f t="shared" si="45"/>
        <v>12500</v>
      </c>
      <c r="AY14" s="47">
        <f t="shared" si="45"/>
        <v>12500</v>
      </c>
      <c r="AZ14" s="47">
        <f t="shared" si="45"/>
        <v>12500</v>
      </c>
      <c r="BA14" s="47">
        <f t="shared" si="45"/>
        <v>12500</v>
      </c>
      <c r="BB14" s="47">
        <f t="shared" si="45"/>
        <v>12500</v>
      </c>
      <c r="BC14" s="47">
        <f t="shared" si="45"/>
        <v>12500</v>
      </c>
      <c r="BD14" s="47">
        <f t="shared" si="45"/>
        <v>12500</v>
      </c>
      <c r="BE14" s="47">
        <f t="shared" si="45"/>
        <v>12500</v>
      </c>
      <c r="BF14" s="47">
        <f>F14/12</f>
        <v>12500</v>
      </c>
      <c r="BG14" s="47">
        <f t="shared" si="45"/>
        <v>12500</v>
      </c>
      <c r="BH14" s="47">
        <f t="shared" si="45"/>
        <v>12500</v>
      </c>
      <c r="BI14" s="47">
        <f t="shared" si="45"/>
        <v>12500</v>
      </c>
      <c r="BJ14" s="47">
        <f t="shared" si="45"/>
        <v>12500</v>
      </c>
      <c r="BK14" s="47">
        <f t="shared" si="45"/>
        <v>12500</v>
      </c>
      <c r="BL14" s="47">
        <f t="shared" si="45"/>
        <v>12500</v>
      </c>
      <c r="BM14" s="47">
        <f t="shared" ref="BM14:BM16" si="46">BL14</f>
        <v>12500</v>
      </c>
      <c r="BN14" s="47">
        <f t="shared" ref="BN14:BN16" si="47">BM14</f>
        <v>12500</v>
      </c>
      <c r="BO14" s="47">
        <f t="shared" ref="BO14:BO16" si="48">BN14</f>
        <v>12500</v>
      </c>
      <c r="BP14" s="47">
        <f t="shared" ref="BP14:BP16" si="49">BO14</f>
        <v>12500</v>
      </c>
      <c r="BQ14" s="47">
        <f t="shared" ref="BQ14:BQ16" si="50">BP14</f>
        <v>12500</v>
      </c>
      <c r="BR14" s="47">
        <f>G14/12</f>
        <v>12500</v>
      </c>
      <c r="BS14" s="47">
        <f t="shared" ref="BS14:BS16" si="51">BR14</f>
        <v>12500</v>
      </c>
      <c r="BT14" s="47">
        <f t="shared" ref="BT14:BT16" si="52">BS14</f>
        <v>12500</v>
      </c>
      <c r="BU14" s="47">
        <f t="shared" ref="BU14:BU16" si="53">BT14</f>
        <v>12500</v>
      </c>
      <c r="BV14" s="47">
        <f t="shared" ref="BV14:BV16" si="54">BU14</f>
        <v>12500</v>
      </c>
      <c r="BW14" s="47">
        <f t="shared" ref="BW14:BW16" si="55">BV14</f>
        <v>12500</v>
      </c>
      <c r="BX14" s="47">
        <f t="shared" ref="BX14:BX16" si="56">BW14</f>
        <v>12500</v>
      </c>
      <c r="BY14" s="47">
        <f t="shared" ref="BY14:BY16" si="57">BX14</f>
        <v>12500</v>
      </c>
      <c r="BZ14" s="47">
        <f t="shared" ref="BZ14:BZ16" si="58">BY14</f>
        <v>12500</v>
      </c>
      <c r="CA14" s="47">
        <f t="shared" ref="CA14:CA16" si="59">BZ14</f>
        <v>12500</v>
      </c>
      <c r="CB14" s="47">
        <f t="shared" ref="CB14:CB16" si="60">CA14</f>
        <v>12500</v>
      </c>
      <c r="CC14" s="47">
        <f t="shared" ref="CC14:CC16" si="61">CB14</f>
        <v>12500</v>
      </c>
      <c r="CD14" s="47">
        <f>H14/12</f>
        <v>12500</v>
      </c>
      <c r="CE14" s="47">
        <f t="shared" ref="CE14:CE16" si="62">CD14</f>
        <v>12500</v>
      </c>
      <c r="CF14" s="47">
        <f t="shared" ref="CF14:CF16" si="63">CE14</f>
        <v>12500</v>
      </c>
      <c r="CG14" s="47">
        <f t="shared" ref="CG14:CG16" si="64">CF14</f>
        <v>12500</v>
      </c>
      <c r="CH14" s="47">
        <f t="shared" ref="CH14:CH16" si="65">CG14</f>
        <v>12500</v>
      </c>
      <c r="CI14" s="47">
        <f t="shared" ref="CI14:CI16" si="66">CH14</f>
        <v>12500</v>
      </c>
      <c r="CJ14" s="47">
        <f t="shared" ref="CJ14:CJ16" si="67">CI14</f>
        <v>12500</v>
      </c>
      <c r="CK14" s="47">
        <f t="shared" ref="CK14:CK16" si="68">CJ14</f>
        <v>12500</v>
      </c>
      <c r="CL14" s="47">
        <f t="shared" ref="CL14:CL16" si="69">CK14</f>
        <v>12500</v>
      </c>
      <c r="CM14" s="47">
        <f t="shared" ref="CM14:CM16" si="70">CL14</f>
        <v>12500</v>
      </c>
      <c r="CN14" s="47">
        <f t="shared" ref="CN14:CN16" si="71">CM14</f>
        <v>12500</v>
      </c>
      <c r="CO14" s="47">
        <f t="shared" ref="CO14:CO16" si="72">CN14</f>
        <v>12500</v>
      </c>
      <c r="CP14" s="47">
        <f>I14/12</f>
        <v>12500</v>
      </c>
      <c r="CQ14" s="47">
        <f t="shared" ref="CQ14:CQ16" si="73">CP14</f>
        <v>12500</v>
      </c>
      <c r="CR14" s="47">
        <f t="shared" ref="CR14:CR16" si="74">CQ14</f>
        <v>12500</v>
      </c>
      <c r="CS14" s="47">
        <f t="shared" ref="CS14:CS16" si="75">CR14</f>
        <v>12500</v>
      </c>
      <c r="CT14" s="47">
        <f t="shared" ref="CT14:CT16" si="76">CS14</f>
        <v>12500</v>
      </c>
      <c r="CU14" s="47">
        <f t="shared" ref="CU14:CU16" si="77">CT14</f>
        <v>12500</v>
      </c>
      <c r="CV14" s="47">
        <f t="shared" ref="CV14:CV16" si="78">CU14</f>
        <v>12500</v>
      </c>
      <c r="CW14" s="47">
        <f t="shared" ref="CW14:CW16" si="79">CV14</f>
        <v>12500</v>
      </c>
      <c r="CX14" s="47">
        <f t="shared" ref="CX14:CX16" si="80">CW14</f>
        <v>12500</v>
      </c>
      <c r="CY14" s="47">
        <f t="shared" ref="CY14:CY16" si="81">CX14</f>
        <v>12500</v>
      </c>
      <c r="CZ14" s="47">
        <f t="shared" ref="CZ14:CZ16" si="82">CY14</f>
        <v>12500</v>
      </c>
      <c r="DA14" s="47">
        <f t="shared" ref="DA14:DA16" si="83">CZ14</f>
        <v>12500</v>
      </c>
    </row>
    <row r="15" spans="1:106" s="47" customFormat="1" x14ac:dyDescent="0.2">
      <c r="A15" s="243" t="s">
        <v>81</v>
      </c>
      <c r="B15" s="247">
        <v>8000</v>
      </c>
      <c r="C15" s="247">
        <v>115000</v>
      </c>
      <c r="D15" s="247">
        <f>C15*5</f>
        <v>575000</v>
      </c>
      <c r="E15" s="247">
        <f>D15</f>
        <v>575000</v>
      </c>
      <c r="F15" s="247">
        <f t="shared" ref="F15:I15" si="84">E15</f>
        <v>575000</v>
      </c>
      <c r="G15" s="247">
        <f t="shared" si="84"/>
        <v>575000</v>
      </c>
      <c r="H15" s="247">
        <f t="shared" si="84"/>
        <v>575000</v>
      </c>
      <c r="I15" s="247">
        <f t="shared" si="84"/>
        <v>575000</v>
      </c>
      <c r="J15" s="47">
        <f>B15/12</f>
        <v>666.66666666666663</v>
      </c>
      <c r="K15" s="47">
        <f>J15</f>
        <v>666.66666666666663</v>
      </c>
      <c r="L15" s="47">
        <f t="shared" ref="L15:Y15" si="85">K15</f>
        <v>666.66666666666663</v>
      </c>
      <c r="M15" s="47">
        <f t="shared" si="85"/>
        <v>666.66666666666663</v>
      </c>
      <c r="N15" s="47">
        <f t="shared" si="85"/>
        <v>666.66666666666663</v>
      </c>
      <c r="O15" s="47">
        <f t="shared" si="85"/>
        <v>666.66666666666663</v>
      </c>
      <c r="P15" s="47">
        <f t="shared" si="85"/>
        <v>666.66666666666663</v>
      </c>
      <c r="Q15" s="47">
        <f t="shared" si="85"/>
        <v>666.66666666666663</v>
      </c>
      <c r="R15" s="47">
        <f t="shared" si="85"/>
        <v>666.66666666666663</v>
      </c>
      <c r="S15" s="47">
        <f t="shared" si="85"/>
        <v>666.66666666666663</v>
      </c>
      <c r="T15" s="47">
        <f t="shared" si="85"/>
        <v>666.66666666666663</v>
      </c>
      <c r="U15" s="47">
        <f t="shared" si="85"/>
        <v>666.66666666666663</v>
      </c>
      <c r="V15" s="47">
        <f t="shared" si="85"/>
        <v>666.66666666666663</v>
      </c>
      <c r="W15" s="47">
        <f t="shared" si="85"/>
        <v>666.66666666666663</v>
      </c>
      <c r="X15" s="47">
        <f t="shared" si="85"/>
        <v>666.66666666666663</v>
      </c>
      <c r="Y15" s="47">
        <f t="shared" si="85"/>
        <v>666.66666666666663</v>
      </c>
      <c r="Z15" s="47">
        <f t="shared" ref="Z15:Z16" si="86">Y15</f>
        <v>666.66666666666663</v>
      </c>
      <c r="AA15" s="47">
        <f t="shared" ref="AA15:AA16" si="87">Z15</f>
        <v>666.66666666666663</v>
      </c>
      <c r="AB15" s="47">
        <f t="shared" ref="AB15:AC16" si="88">AA15</f>
        <v>666.66666666666663</v>
      </c>
      <c r="AC15" s="47">
        <f t="shared" si="88"/>
        <v>666.66666666666663</v>
      </c>
      <c r="AD15" s="47">
        <f>AC15</f>
        <v>666.66666666666663</v>
      </c>
      <c r="AE15" s="47">
        <f t="shared" ref="AE15:AO16" si="89">AD15</f>
        <v>666.66666666666663</v>
      </c>
      <c r="AF15" s="47">
        <f t="shared" si="89"/>
        <v>666.66666666666663</v>
      </c>
      <c r="AG15" s="47">
        <f t="shared" si="89"/>
        <v>666.66666666666663</v>
      </c>
      <c r="AH15" s="47">
        <f>D15/12</f>
        <v>47916.666666666664</v>
      </c>
      <c r="AI15" s="47">
        <f t="shared" si="89"/>
        <v>47916.666666666664</v>
      </c>
      <c r="AJ15" s="47">
        <f t="shared" si="89"/>
        <v>47916.666666666664</v>
      </c>
      <c r="AK15" s="47">
        <f t="shared" si="89"/>
        <v>47916.666666666664</v>
      </c>
      <c r="AL15" s="47">
        <f t="shared" si="89"/>
        <v>47916.666666666664</v>
      </c>
      <c r="AM15" s="47">
        <f t="shared" si="89"/>
        <v>47916.666666666664</v>
      </c>
      <c r="AN15" s="47">
        <f t="shared" si="89"/>
        <v>47916.666666666664</v>
      </c>
      <c r="AO15" s="47">
        <f t="shared" si="89"/>
        <v>47916.666666666664</v>
      </c>
      <c r="AP15" s="47">
        <f>AO15</f>
        <v>47916.666666666664</v>
      </c>
      <c r="AQ15" s="47">
        <f t="shared" ref="AQ15:BL16" si="90">AP15</f>
        <v>47916.666666666664</v>
      </c>
      <c r="AR15" s="47">
        <f t="shared" si="90"/>
        <v>47916.666666666664</v>
      </c>
      <c r="AS15" s="47">
        <f t="shared" si="90"/>
        <v>47916.666666666664</v>
      </c>
      <c r="AT15" s="47">
        <f>E15/12</f>
        <v>47916.666666666664</v>
      </c>
      <c r="AU15" s="47">
        <f t="shared" si="90"/>
        <v>47916.666666666664</v>
      </c>
      <c r="AV15" s="47">
        <f t="shared" si="90"/>
        <v>47916.666666666664</v>
      </c>
      <c r="AW15" s="47">
        <f t="shared" si="90"/>
        <v>47916.666666666664</v>
      </c>
      <c r="AX15" s="47">
        <f t="shared" si="90"/>
        <v>47916.666666666664</v>
      </c>
      <c r="AY15" s="47">
        <f t="shared" si="90"/>
        <v>47916.666666666664</v>
      </c>
      <c r="AZ15" s="47">
        <f t="shared" si="90"/>
        <v>47916.666666666664</v>
      </c>
      <c r="BA15" s="47">
        <f t="shared" si="90"/>
        <v>47916.666666666664</v>
      </c>
      <c r="BB15" s="47">
        <f t="shared" si="90"/>
        <v>47916.666666666664</v>
      </c>
      <c r="BC15" s="47">
        <f t="shared" si="90"/>
        <v>47916.666666666664</v>
      </c>
      <c r="BD15" s="47">
        <f t="shared" si="90"/>
        <v>47916.666666666664</v>
      </c>
      <c r="BE15" s="47">
        <f t="shared" si="90"/>
        <v>47916.666666666664</v>
      </c>
      <c r="BF15" s="47">
        <f>F15/12</f>
        <v>47916.666666666664</v>
      </c>
      <c r="BG15" s="47">
        <f t="shared" si="90"/>
        <v>47916.666666666664</v>
      </c>
      <c r="BH15" s="47">
        <f t="shared" si="90"/>
        <v>47916.666666666664</v>
      </c>
      <c r="BI15" s="47">
        <f t="shared" si="90"/>
        <v>47916.666666666664</v>
      </c>
      <c r="BJ15" s="47">
        <f t="shared" si="90"/>
        <v>47916.666666666664</v>
      </c>
      <c r="BK15" s="47">
        <f t="shared" si="90"/>
        <v>47916.666666666664</v>
      </c>
      <c r="BL15" s="47">
        <f t="shared" si="90"/>
        <v>47916.666666666664</v>
      </c>
      <c r="BM15" s="47">
        <f t="shared" si="46"/>
        <v>47916.666666666664</v>
      </c>
      <c r="BN15" s="47">
        <f t="shared" si="47"/>
        <v>47916.666666666664</v>
      </c>
      <c r="BO15" s="47">
        <f t="shared" si="48"/>
        <v>47916.666666666664</v>
      </c>
      <c r="BP15" s="47">
        <f t="shared" si="49"/>
        <v>47916.666666666664</v>
      </c>
      <c r="BQ15" s="47">
        <f t="shared" si="50"/>
        <v>47916.666666666664</v>
      </c>
      <c r="BR15" s="47">
        <f>G15/12</f>
        <v>47916.666666666664</v>
      </c>
      <c r="BS15" s="47">
        <f t="shared" si="51"/>
        <v>47916.666666666664</v>
      </c>
      <c r="BT15" s="47">
        <f t="shared" si="52"/>
        <v>47916.666666666664</v>
      </c>
      <c r="BU15" s="47">
        <f t="shared" si="53"/>
        <v>47916.666666666664</v>
      </c>
      <c r="BV15" s="47">
        <f t="shared" si="54"/>
        <v>47916.666666666664</v>
      </c>
      <c r="BW15" s="47">
        <f t="shared" si="55"/>
        <v>47916.666666666664</v>
      </c>
      <c r="BX15" s="47">
        <f t="shared" si="56"/>
        <v>47916.666666666664</v>
      </c>
      <c r="BY15" s="47">
        <f t="shared" si="57"/>
        <v>47916.666666666664</v>
      </c>
      <c r="BZ15" s="47">
        <f t="shared" si="58"/>
        <v>47916.666666666664</v>
      </c>
      <c r="CA15" s="47">
        <f t="shared" si="59"/>
        <v>47916.666666666664</v>
      </c>
      <c r="CB15" s="47">
        <f t="shared" si="60"/>
        <v>47916.666666666664</v>
      </c>
      <c r="CC15" s="47">
        <f t="shared" si="61"/>
        <v>47916.666666666664</v>
      </c>
      <c r="CD15" s="47">
        <f>H15/12</f>
        <v>47916.666666666664</v>
      </c>
      <c r="CE15" s="47">
        <f t="shared" si="62"/>
        <v>47916.666666666664</v>
      </c>
      <c r="CF15" s="47">
        <f t="shared" si="63"/>
        <v>47916.666666666664</v>
      </c>
      <c r="CG15" s="47">
        <f t="shared" si="64"/>
        <v>47916.666666666664</v>
      </c>
      <c r="CH15" s="47">
        <f t="shared" si="65"/>
        <v>47916.666666666664</v>
      </c>
      <c r="CI15" s="47">
        <f t="shared" si="66"/>
        <v>47916.666666666664</v>
      </c>
      <c r="CJ15" s="47">
        <f t="shared" si="67"/>
        <v>47916.666666666664</v>
      </c>
      <c r="CK15" s="47">
        <f t="shared" si="68"/>
        <v>47916.666666666664</v>
      </c>
      <c r="CL15" s="47">
        <f t="shared" si="69"/>
        <v>47916.666666666664</v>
      </c>
      <c r="CM15" s="47">
        <f t="shared" si="70"/>
        <v>47916.666666666664</v>
      </c>
      <c r="CN15" s="47">
        <f t="shared" si="71"/>
        <v>47916.666666666664</v>
      </c>
      <c r="CO15" s="47">
        <f t="shared" si="72"/>
        <v>47916.666666666664</v>
      </c>
      <c r="CP15" s="47">
        <f>I15/12</f>
        <v>47916.666666666664</v>
      </c>
      <c r="CQ15" s="47">
        <f t="shared" si="73"/>
        <v>47916.666666666664</v>
      </c>
      <c r="CR15" s="47">
        <f t="shared" si="74"/>
        <v>47916.666666666664</v>
      </c>
      <c r="CS15" s="47">
        <f t="shared" si="75"/>
        <v>47916.666666666664</v>
      </c>
      <c r="CT15" s="47">
        <f t="shared" si="76"/>
        <v>47916.666666666664</v>
      </c>
      <c r="CU15" s="47">
        <f t="shared" si="77"/>
        <v>47916.666666666664</v>
      </c>
      <c r="CV15" s="47">
        <f t="shared" si="78"/>
        <v>47916.666666666664</v>
      </c>
      <c r="CW15" s="47">
        <f t="shared" si="79"/>
        <v>47916.666666666664</v>
      </c>
      <c r="CX15" s="47">
        <f t="shared" si="80"/>
        <v>47916.666666666664</v>
      </c>
      <c r="CY15" s="47">
        <f t="shared" si="81"/>
        <v>47916.666666666664</v>
      </c>
      <c r="CZ15" s="47">
        <f t="shared" si="82"/>
        <v>47916.666666666664</v>
      </c>
      <c r="DA15" s="47">
        <f t="shared" si="83"/>
        <v>47916.666666666664</v>
      </c>
    </row>
    <row r="16" spans="1:106" s="251" customFormat="1" ht="14.25" x14ac:dyDescent="0.35">
      <c r="A16" s="249" t="s">
        <v>88</v>
      </c>
      <c r="B16" s="250">
        <v>0</v>
      </c>
      <c r="C16" s="250">
        <v>85000</v>
      </c>
      <c r="D16" s="250">
        <f>C16*5</f>
        <v>425000</v>
      </c>
      <c r="E16" s="250">
        <f>D16</f>
        <v>425000</v>
      </c>
      <c r="F16" s="250">
        <f t="shared" ref="F16:I16" si="91">E16</f>
        <v>425000</v>
      </c>
      <c r="G16" s="250">
        <f t="shared" si="91"/>
        <v>425000</v>
      </c>
      <c r="H16" s="250">
        <f t="shared" si="91"/>
        <v>425000</v>
      </c>
      <c r="I16" s="250">
        <f t="shared" si="91"/>
        <v>425000</v>
      </c>
      <c r="V16" s="251">
        <f>C16/12</f>
        <v>7083.333333333333</v>
      </c>
      <c r="W16" s="251">
        <f>V16</f>
        <v>7083.333333333333</v>
      </c>
      <c r="X16" s="251">
        <f t="shared" ref="X16:Y16" si="92">W16</f>
        <v>7083.333333333333</v>
      </c>
      <c r="Y16" s="251">
        <f t="shared" si="92"/>
        <v>7083.333333333333</v>
      </c>
      <c r="Z16" s="251">
        <f t="shared" si="86"/>
        <v>7083.333333333333</v>
      </c>
      <c r="AA16" s="251">
        <f t="shared" si="87"/>
        <v>7083.333333333333</v>
      </c>
      <c r="AB16" s="251">
        <f t="shared" si="88"/>
        <v>7083.333333333333</v>
      </c>
      <c r="AC16" s="251">
        <f t="shared" si="88"/>
        <v>7083.333333333333</v>
      </c>
      <c r="AD16" s="251">
        <f>AC16</f>
        <v>7083.333333333333</v>
      </c>
      <c r="AE16" s="251">
        <f t="shared" si="89"/>
        <v>7083.333333333333</v>
      </c>
      <c r="AF16" s="251">
        <f t="shared" si="89"/>
        <v>7083.333333333333</v>
      </c>
      <c r="AG16" s="251">
        <f t="shared" si="89"/>
        <v>7083.333333333333</v>
      </c>
      <c r="AH16" s="251">
        <f>D16/12</f>
        <v>35416.666666666664</v>
      </c>
      <c r="AI16" s="251">
        <f t="shared" si="89"/>
        <v>35416.666666666664</v>
      </c>
      <c r="AJ16" s="251">
        <f t="shared" si="89"/>
        <v>35416.666666666664</v>
      </c>
      <c r="AK16" s="251">
        <f t="shared" si="89"/>
        <v>35416.666666666664</v>
      </c>
      <c r="AL16" s="251">
        <f t="shared" si="89"/>
        <v>35416.666666666664</v>
      </c>
      <c r="AM16" s="251">
        <f t="shared" si="89"/>
        <v>35416.666666666664</v>
      </c>
      <c r="AN16" s="251">
        <f t="shared" si="89"/>
        <v>35416.666666666664</v>
      </c>
      <c r="AO16" s="251">
        <f t="shared" si="89"/>
        <v>35416.666666666664</v>
      </c>
      <c r="AP16" s="251">
        <f>AO16</f>
        <v>35416.666666666664</v>
      </c>
      <c r="AQ16" s="251">
        <f t="shared" si="90"/>
        <v>35416.666666666664</v>
      </c>
      <c r="AR16" s="251">
        <f t="shared" si="90"/>
        <v>35416.666666666664</v>
      </c>
      <c r="AS16" s="251">
        <f t="shared" si="90"/>
        <v>35416.666666666664</v>
      </c>
      <c r="AT16" s="251">
        <f>E16/12</f>
        <v>35416.666666666664</v>
      </c>
      <c r="AU16" s="251">
        <f t="shared" si="90"/>
        <v>35416.666666666664</v>
      </c>
      <c r="AV16" s="251">
        <f t="shared" si="90"/>
        <v>35416.666666666664</v>
      </c>
      <c r="AW16" s="251">
        <f t="shared" si="90"/>
        <v>35416.666666666664</v>
      </c>
      <c r="AX16" s="251">
        <f t="shared" si="90"/>
        <v>35416.666666666664</v>
      </c>
      <c r="AY16" s="251">
        <f t="shared" si="90"/>
        <v>35416.666666666664</v>
      </c>
      <c r="AZ16" s="251">
        <f t="shared" si="90"/>
        <v>35416.666666666664</v>
      </c>
      <c r="BA16" s="251">
        <f t="shared" si="90"/>
        <v>35416.666666666664</v>
      </c>
      <c r="BB16" s="251">
        <f t="shared" si="90"/>
        <v>35416.666666666664</v>
      </c>
      <c r="BC16" s="251">
        <f t="shared" si="90"/>
        <v>35416.666666666664</v>
      </c>
      <c r="BD16" s="251">
        <f t="shared" si="90"/>
        <v>35416.666666666664</v>
      </c>
      <c r="BE16" s="251">
        <f t="shared" si="90"/>
        <v>35416.666666666664</v>
      </c>
      <c r="BF16" s="252">
        <f>F16/12</f>
        <v>35416.666666666664</v>
      </c>
      <c r="BG16" s="251">
        <f t="shared" si="90"/>
        <v>35416.666666666664</v>
      </c>
      <c r="BH16" s="251">
        <f t="shared" si="90"/>
        <v>35416.666666666664</v>
      </c>
      <c r="BI16" s="251">
        <f t="shared" si="90"/>
        <v>35416.666666666664</v>
      </c>
      <c r="BJ16" s="251">
        <f t="shared" si="90"/>
        <v>35416.666666666664</v>
      </c>
      <c r="BK16" s="251">
        <f t="shared" si="90"/>
        <v>35416.666666666664</v>
      </c>
      <c r="BL16" s="251">
        <f t="shared" si="90"/>
        <v>35416.666666666664</v>
      </c>
      <c r="BM16" s="251">
        <f t="shared" si="46"/>
        <v>35416.666666666664</v>
      </c>
      <c r="BN16" s="251">
        <f t="shared" si="47"/>
        <v>35416.666666666664</v>
      </c>
      <c r="BO16" s="251">
        <f t="shared" si="48"/>
        <v>35416.666666666664</v>
      </c>
      <c r="BP16" s="251">
        <f t="shared" si="49"/>
        <v>35416.666666666664</v>
      </c>
      <c r="BQ16" s="251">
        <f t="shared" si="50"/>
        <v>35416.666666666664</v>
      </c>
      <c r="BR16" s="252">
        <f>G16/12</f>
        <v>35416.666666666664</v>
      </c>
      <c r="BS16" s="251">
        <f t="shared" si="51"/>
        <v>35416.666666666664</v>
      </c>
      <c r="BT16" s="251">
        <f t="shared" si="52"/>
        <v>35416.666666666664</v>
      </c>
      <c r="BU16" s="251">
        <f t="shared" si="53"/>
        <v>35416.666666666664</v>
      </c>
      <c r="BV16" s="251">
        <f t="shared" si="54"/>
        <v>35416.666666666664</v>
      </c>
      <c r="BW16" s="251">
        <f t="shared" si="55"/>
        <v>35416.666666666664</v>
      </c>
      <c r="BX16" s="251">
        <f t="shared" si="56"/>
        <v>35416.666666666664</v>
      </c>
      <c r="BY16" s="251">
        <f t="shared" si="57"/>
        <v>35416.666666666664</v>
      </c>
      <c r="BZ16" s="251">
        <f t="shared" si="58"/>
        <v>35416.666666666664</v>
      </c>
      <c r="CA16" s="251">
        <f t="shared" si="59"/>
        <v>35416.666666666664</v>
      </c>
      <c r="CB16" s="251">
        <f t="shared" si="60"/>
        <v>35416.666666666664</v>
      </c>
      <c r="CC16" s="251">
        <f t="shared" si="61"/>
        <v>35416.666666666664</v>
      </c>
      <c r="CD16" s="252">
        <f>H16/12</f>
        <v>35416.666666666664</v>
      </c>
      <c r="CE16" s="251">
        <f t="shared" si="62"/>
        <v>35416.666666666664</v>
      </c>
      <c r="CF16" s="251">
        <f t="shared" si="63"/>
        <v>35416.666666666664</v>
      </c>
      <c r="CG16" s="251">
        <f t="shared" si="64"/>
        <v>35416.666666666664</v>
      </c>
      <c r="CH16" s="251">
        <f t="shared" si="65"/>
        <v>35416.666666666664</v>
      </c>
      <c r="CI16" s="251">
        <f t="shared" si="66"/>
        <v>35416.666666666664</v>
      </c>
      <c r="CJ16" s="251">
        <f t="shared" si="67"/>
        <v>35416.666666666664</v>
      </c>
      <c r="CK16" s="251">
        <f t="shared" si="68"/>
        <v>35416.666666666664</v>
      </c>
      <c r="CL16" s="251">
        <f t="shared" si="69"/>
        <v>35416.666666666664</v>
      </c>
      <c r="CM16" s="251">
        <f t="shared" si="70"/>
        <v>35416.666666666664</v>
      </c>
      <c r="CN16" s="251">
        <f t="shared" si="71"/>
        <v>35416.666666666664</v>
      </c>
      <c r="CO16" s="251">
        <f t="shared" si="72"/>
        <v>35416.666666666664</v>
      </c>
      <c r="CP16" s="252">
        <f>I16/12</f>
        <v>35416.666666666664</v>
      </c>
      <c r="CQ16" s="251">
        <f t="shared" si="73"/>
        <v>35416.666666666664</v>
      </c>
      <c r="CR16" s="251">
        <f t="shared" si="74"/>
        <v>35416.666666666664</v>
      </c>
      <c r="CS16" s="251">
        <f t="shared" si="75"/>
        <v>35416.666666666664</v>
      </c>
      <c r="CT16" s="251">
        <f t="shared" si="76"/>
        <v>35416.666666666664</v>
      </c>
      <c r="CU16" s="251">
        <f t="shared" si="77"/>
        <v>35416.666666666664</v>
      </c>
      <c r="CV16" s="251">
        <f t="shared" si="78"/>
        <v>35416.666666666664</v>
      </c>
      <c r="CW16" s="251">
        <f t="shared" si="79"/>
        <v>35416.666666666664</v>
      </c>
      <c r="CX16" s="251">
        <f t="shared" si="80"/>
        <v>35416.666666666664</v>
      </c>
      <c r="CY16" s="251">
        <f t="shared" si="81"/>
        <v>35416.666666666664</v>
      </c>
      <c r="CZ16" s="251">
        <f t="shared" si="82"/>
        <v>35416.666666666664</v>
      </c>
      <c r="DA16" s="251">
        <f t="shared" si="83"/>
        <v>35416.666666666664</v>
      </c>
      <c r="DB16" s="252"/>
    </row>
    <row r="17" spans="1:106" s="255" customFormat="1" x14ac:dyDescent="0.2">
      <c r="A17" s="253" t="s">
        <v>113</v>
      </c>
      <c r="B17" s="254">
        <f t="shared" ref="B17:G17" si="93">SUM(B11:B16)</f>
        <v>963883.33333333326</v>
      </c>
      <c r="C17" s="254">
        <f t="shared" si="93"/>
        <v>3333983.333333333</v>
      </c>
      <c r="D17" s="254">
        <f t="shared" si="93"/>
        <v>6669887.5</v>
      </c>
      <c r="E17" s="254">
        <f t="shared" si="93"/>
        <v>12055750.000000006</v>
      </c>
      <c r="F17" s="254">
        <f t="shared" si="93"/>
        <v>12055750.000000006</v>
      </c>
      <c r="G17" s="254">
        <f t="shared" si="93"/>
        <v>12055750.000000006</v>
      </c>
      <c r="H17" s="254">
        <f t="shared" ref="H17:I17" si="94">SUM(H11:H16)</f>
        <v>12055750.000000006</v>
      </c>
      <c r="I17" s="254">
        <f t="shared" si="94"/>
        <v>12055750.000000006</v>
      </c>
      <c r="J17" s="255">
        <f t="shared" ref="J17:AO17" si="95">SUM(J11:J16)</f>
        <v>8166.666666666667</v>
      </c>
      <c r="K17" s="255">
        <f t="shared" si="95"/>
        <v>1291.6666666666665</v>
      </c>
      <c r="L17" s="255">
        <f t="shared" si="95"/>
        <v>1291.6666666666665</v>
      </c>
      <c r="M17" s="255">
        <f t="shared" si="95"/>
        <v>1291.6666666666665</v>
      </c>
      <c r="N17" s="255">
        <f t="shared" si="95"/>
        <v>18791.666666666668</v>
      </c>
      <c r="O17" s="255">
        <f t="shared" si="95"/>
        <v>136499.99999999997</v>
      </c>
      <c r="P17" s="255">
        <f t="shared" si="95"/>
        <v>119000</v>
      </c>
      <c r="Q17" s="255">
        <f t="shared" si="95"/>
        <v>119000</v>
      </c>
      <c r="R17" s="255">
        <f t="shared" si="95"/>
        <v>119000</v>
      </c>
      <c r="S17" s="255">
        <f t="shared" si="95"/>
        <v>136891.66666666666</v>
      </c>
      <c r="T17" s="255">
        <f t="shared" si="95"/>
        <v>151016.66666666666</v>
      </c>
      <c r="U17" s="255">
        <f t="shared" si="95"/>
        <v>151016.66666666666</v>
      </c>
      <c r="V17" s="255">
        <f t="shared" si="95"/>
        <v>234375</v>
      </c>
      <c r="W17" s="255">
        <f t="shared" si="95"/>
        <v>257916.66666666666</v>
      </c>
      <c r="X17" s="255">
        <f t="shared" si="95"/>
        <v>257916.66666666666</v>
      </c>
      <c r="Y17" s="255">
        <f t="shared" si="95"/>
        <v>257916.66666666666</v>
      </c>
      <c r="Z17" s="255">
        <f t="shared" si="95"/>
        <v>257916.66666666666</v>
      </c>
      <c r="AA17" s="255">
        <f t="shared" si="95"/>
        <v>257916.66666666666</v>
      </c>
      <c r="AB17" s="255">
        <f t="shared" si="95"/>
        <v>257916.66666666666</v>
      </c>
      <c r="AC17" s="255">
        <f t="shared" si="95"/>
        <v>272916.66666666663</v>
      </c>
      <c r="AD17" s="255">
        <f t="shared" si="95"/>
        <v>257916.66666666666</v>
      </c>
      <c r="AE17" s="255">
        <f t="shared" si="95"/>
        <v>269216.66666666663</v>
      </c>
      <c r="AF17" s="255">
        <f t="shared" si="95"/>
        <v>269216.66666666663</v>
      </c>
      <c r="AG17" s="255">
        <f t="shared" si="95"/>
        <v>283341.66666666663</v>
      </c>
      <c r="AH17" s="255">
        <f t="shared" si="95"/>
        <v>645799.99999999988</v>
      </c>
      <c r="AI17" s="255">
        <f t="shared" si="95"/>
        <v>385800</v>
      </c>
      <c r="AJ17" s="255">
        <f t="shared" si="95"/>
        <v>370800</v>
      </c>
      <c r="AK17" s="255">
        <f t="shared" si="95"/>
        <v>370800</v>
      </c>
      <c r="AL17" s="255">
        <f t="shared" si="95"/>
        <v>370800</v>
      </c>
      <c r="AM17" s="255">
        <f t="shared" si="95"/>
        <v>370800</v>
      </c>
      <c r="AN17" s="255">
        <f t="shared" si="95"/>
        <v>370800</v>
      </c>
      <c r="AO17" s="255">
        <f t="shared" si="95"/>
        <v>445800</v>
      </c>
      <c r="AP17" s="255">
        <f t="shared" ref="AP17:BL17" si="96">SUM(AP11:AP16)</f>
        <v>370800</v>
      </c>
      <c r="AQ17" s="255">
        <f t="shared" si="96"/>
        <v>969229.16666666674</v>
      </c>
      <c r="AR17" s="255">
        <f t="shared" si="96"/>
        <v>969229.16666666674</v>
      </c>
      <c r="AS17" s="255">
        <f t="shared" si="96"/>
        <v>969229.16666666674</v>
      </c>
      <c r="AT17" s="255">
        <f t="shared" si="96"/>
        <v>1244229.166666667</v>
      </c>
      <c r="AU17" s="255">
        <f t="shared" si="96"/>
        <v>1044229.1666666667</v>
      </c>
      <c r="AV17" s="255">
        <f t="shared" si="96"/>
        <v>969229.16666666674</v>
      </c>
      <c r="AW17" s="255">
        <f t="shared" si="96"/>
        <v>969229.16666666674</v>
      </c>
      <c r="AX17" s="255">
        <f t="shared" si="96"/>
        <v>969229.16666666674</v>
      </c>
      <c r="AY17" s="255">
        <f t="shared" si="96"/>
        <v>969229.16666666674</v>
      </c>
      <c r="AZ17" s="255">
        <f t="shared" si="96"/>
        <v>969229.16666666674</v>
      </c>
      <c r="BA17" s="255">
        <f t="shared" si="96"/>
        <v>1044229.1666666667</v>
      </c>
      <c r="BB17" s="255">
        <f t="shared" si="96"/>
        <v>969229.16666666674</v>
      </c>
      <c r="BC17" s="255">
        <f t="shared" si="96"/>
        <v>969229.16666666674</v>
      </c>
      <c r="BD17" s="255">
        <f t="shared" si="96"/>
        <v>969229.16666666674</v>
      </c>
      <c r="BE17" s="255">
        <f t="shared" si="96"/>
        <v>969229.16666666674</v>
      </c>
      <c r="BF17" s="255">
        <f t="shared" si="96"/>
        <v>1244229.166666667</v>
      </c>
      <c r="BG17" s="255">
        <f t="shared" si="96"/>
        <v>1044229.1666666667</v>
      </c>
      <c r="BH17" s="255">
        <f t="shared" si="96"/>
        <v>969229.16666666674</v>
      </c>
      <c r="BI17" s="255">
        <f t="shared" si="96"/>
        <v>969229.16666666674</v>
      </c>
      <c r="BJ17" s="255">
        <f t="shared" si="96"/>
        <v>969229.16666666674</v>
      </c>
      <c r="BK17" s="255">
        <f t="shared" si="96"/>
        <v>969229.16666666674</v>
      </c>
      <c r="BL17" s="255">
        <f t="shared" si="96"/>
        <v>969229.16666666674</v>
      </c>
      <c r="BM17" s="255">
        <f t="shared" ref="BM17:CC17" si="97">SUM(BM11:BM16)</f>
        <v>969229.16666666674</v>
      </c>
      <c r="BN17" s="255">
        <f t="shared" si="97"/>
        <v>1044229.1666666667</v>
      </c>
      <c r="BO17" s="255">
        <f t="shared" si="97"/>
        <v>969229.16666666674</v>
      </c>
      <c r="BP17" s="255">
        <f t="shared" si="97"/>
        <v>969229.16666666674</v>
      </c>
      <c r="BQ17" s="255">
        <f t="shared" si="97"/>
        <v>969229.16666666674</v>
      </c>
      <c r="BR17" s="255">
        <f t="shared" si="97"/>
        <v>1244229.166666667</v>
      </c>
      <c r="BS17" s="255">
        <f t="shared" si="97"/>
        <v>969229.16666666674</v>
      </c>
      <c r="BT17" s="255">
        <f t="shared" si="97"/>
        <v>969229.16666666674</v>
      </c>
      <c r="BU17" s="255">
        <f t="shared" si="97"/>
        <v>1044229.1666666667</v>
      </c>
      <c r="BV17" s="255">
        <f t="shared" si="97"/>
        <v>969229.16666666674</v>
      </c>
      <c r="BW17" s="255">
        <f t="shared" si="97"/>
        <v>969229.16666666674</v>
      </c>
      <c r="BX17" s="255">
        <f t="shared" si="97"/>
        <v>969229.16666666674</v>
      </c>
      <c r="BY17" s="255">
        <f t="shared" si="97"/>
        <v>969229.16666666674</v>
      </c>
      <c r="BZ17" s="255">
        <f t="shared" si="97"/>
        <v>969229.16666666674</v>
      </c>
      <c r="CA17" s="255">
        <f t="shared" si="97"/>
        <v>969229.16666666674</v>
      </c>
      <c r="CB17" s="255">
        <f t="shared" si="97"/>
        <v>1044229.1666666667</v>
      </c>
      <c r="CC17" s="255">
        <f t="shared" si="97"/>
        <v>969229.16666666674</v>
      </c>
      <c r="CD17" s="255">
        <f t="shared" ref="CD17:CO17" si="98">SUM(CD11:CD16)</f>
        <v>969229.16666666674</v>
      </c>
      <c r="CE17" s="255">
        <f t="shared" si="98"/>
        <v>969229.16666666674</v>
      </c>
      <c r="CF17" s="255">
        <f t="shared" si="98"/>
        <v>969229.16666666674</v>
      </c>
      <c r="CG17" s="255">
        <f t="shared" si="98"/>
        <v>969229.16666666674</v>
      </c>
      <c r="CH17" s="255">
        <f t="shared" si="98"/>
        <v>969229.16666666674</v>
      </c>
      <c r="CI17" s="255">
        <f t="shared" si="98"/>
        <v>969229.16666666674</v>
      </c>
      <c r="CJ17" s="255">
        <f t="shared" si="98"/>
        <v>969229.16666666674</v>
      </c>
      <c r="CK17" s="255">
        <f t="shared" si="98"/>
        <v>969229.16666666674</v>
      </c>
      <c r="CL17" s="255">
        <f t="shared" si="98"/>
        <v>969229.16666666674</v>
      </c>
      <c r="CM17" s="255">
        <f t="shared" si="98"/>
        <v>969229.16666666674</v>
      </c>
      <c r="CN17" s="255">
        <f t="shared" si="98"/>
        <v>969229.16666666674</v>
      </c>
      <c r="CO17" s="255">
        <f t="shared" si="98"/>
        <v>969229.16666666674</v>
      </c>
      <c r="CP17" s="255">
        <f t="shared" ref="CP17:DA17" si="99">SUM(CP11:CP16)</f>
        <v>969229.16666666674</v>
      </c>
      <c r="CQ17" s="255">
        <f t="shared" si="99"/>
        <v>969229.16666666674</v>
      </c>
      <c r="CR17" s="255">
        <f t="shared" si="99"/>
        <v>969229.16666666674</v>
      </c>
      <c r="CS17" s="255">
        <f t="shared" si="99"/>
        <v>969229.16666666674</v>
      </c>
      <c r="CT17" s="255">
        <f t="shared" si="99"/>
        <v>969229.16666666674</v>
      </c>
      <c r="CU17" s="255">
        <f t="shared" si="99"/>
        <v>969229.16666666674</v>
      </c>
      <c r="CV17" s="255">
        <f t="shared" si="99"/>
        <v>969229.16666666674</v>
      </c>
      <c r="CW17" s="255">
        <f t="shared" si="99"/>
        <v>969229.16666666674</v>
      </c>
      <c r="CX17" s="255">
        <f t="shared" si="99"/>
        <v>969229.16666666674</v>
      </c>
      <c r="CY17" s="255">
        <f t="shared" si="99"/>
        <v>969229.16666666674</v>
      </c>
      <c r="CZ17" s="255">
        <f t="shared" si="99"/>
        <v>969229.16666666674</v>
      </c>
      <c r="DA17" s="255">
        <f t="shared" si="99"/>
        <v>969229.16666666674</v>
      </c>
    </row>
    <row r="18" spans="1:106" s="47" customFormat="1" x14ac:dyDescent="0.2">
      <c r="B18" s="245"/>
      <c r="C18" s="245"/>
      <c r="D18" s="245"/>
      <c r="E18" s="245"/>
      <c r="F18" s="245"/>
      <c r="G18" s="245"/>
      <c r="H18" s="245"/>
      <c r="I18" s="245"/>
    </row>
    <row r="19" spans="1:106" s="47" customFormat="1" x14ac:dyDescent="0.2">
      <c r="A19" s="253" t="s">
        <v>85</v>
      </c>
      <c r="B19" s="256"/>
      <c r="C19" s="256"/>
      <c r="D19" s="256"/>
      <c r="E19" s="256"/>
      <c r="F19" s="256"/>
      <c r="G19" s="256"/>
      <c r="H19" s="256"/>
      <c r="I19" s="256"/>
    </row>
    <row r="20" spans="1:106" s="47" customFormat="1" x14ac:dyDescent="0.2">
      <c r="A20" s="243" t="s">
        <v>87</v>
      </c>
      <c r="B20" s="244">
        <v>0</v>
      </c>
      <c r="C20" s="244">
        <f>B20</f>
        <v>0</v>
      </c>
      <c r="D20" s="244">
        <f t="shared" ref="D20:I20" si="100">C20</f>
        <v>0</v>
      </c>
      <c r="E20" s="244">
        <f t="shared" si="100"/>
        <v>0</v>
      </c>
      <c r="F20" s="244">
        <f t="shared" si="100"/>
        <v>0</v>
      </c>
      <c r="G20" s="244">
        <f t="shared" si="100"/>
        <v>0</v>
      </c>
      <c r="H20" s="244">
        <f t="shared" si="100"/>
        <v>0</v>
      </c>
      <c r="I20" s="244">
        <f t="shared" si="100"/>
        <v>0</v>
      </c>
      <c r="J20" s="47">
        <f>B20/12</f>
        <v>0</v>
      </c>
      <c r="K20" s="47">
        <f>J20</f>
        <v>0</v>
      </c>
      <c r="L20" s="47">
        <f t="shared" ref="L20:W21" si="101">K20</f>
        <v>0</v>
      </c>
      <c r="M20" s="47">
        <f t="shared" si="101"/>
        <v>0</v>
      </c>
      <c r="N20" s="47">
        <f t="shared" si="101"/>
        <v>0</v>
      </c>
      <c r="O20" s="47">
        <f t="shared" si="101"/>
        <v>0</v>
      </c>
      <c r="P20" s="47">
        <f t="shared" si="101"/>
        <v>0</v>
      </c>
      <c r="Q20" s="47">
        <f t="shared" si="101"/>
        <v>0</v>
      </c>
      <c r="R20" s="47">
        <f t="shared" si="101"/>
        <v>0</v>
      </c>
      <c r="S20" s="47">
        <f t="shared" si="101"/>
        <v>0</v>
      </c>
      <c r="T20" s="47">
        <f t="shared" si="101"/>
        <v>0</v>
      </c>
      <c r="U20" s="47">
        <f t="shared" si="101"/>
        <v>0</v>
      </c>
      <c r="V20" s="47">
        <f t="shared" ref="V20:V23" si="102">C20/12</f>
        <v>0</v>
      </c>
      <c r="W20" s="47">
        <f t="shared" si="101"/>
        <v>0</v>
      </c>
      <c r="X20" s="47">
        <f t="shared" ref="X20:X21" si="103">W20</f>
        <v>0</v>
      </c>
      <c r="Y20" s="47">
        <f t="shared" ref="Y20:Y21" si="104">X20</f>
        <v>0</v>
      </c>
      <c r="Z20" s="47">
        <f t="shared" ref="Z20:Z21" si="105">Y20</f>
        <v>0</v>
      </c>
      <c r="AA20" s="47">
        <f t="shared" ref="AA20:AA21" si="106">Z20</f>
        <v>0</v>
      </c>
      <c r="AB20" s="47">
        <f t="shared" ref="AB20:AC21" si="107">AA20</f>
        <v>0</v>
      </c>
      <c r="AC20" s="47">
        <f t="shared" si="107"/>
        <v>0</v>
      </c>
      <c r="AD20" s="47">
        <f t="shared" ref="AD20:AO21" si="108">AC20</f>
        <v>0</v>
      </c>
      <c r="AE20" s="47">
        <f t="shared" si="108"/>
        <v>0</v>
      </c>
      <c r="AF20" s="47">
        <f t="shared" si="108"/>
        <v>0</v>
      </c>
      <c r="AG20" s="47">
        <f>AF20</f>
        <v>0</v>
      </c>
      <c r="AH20" s="47">
        <f t="shared" ref="AH20:AH23" si="109">D20/12</f>
        <v>0</v>
      </c>
      <c r="AI20" s="47">
        <f t="shared" si="108"/>
        <v>0</v>
      </c>
      <c r="AJ20" s="47">
        <f t="shared" si="108"/>
        <v>0</v>
      </c>
      <c r="AK20" s="47">
        <f t="shared" si="108"/>
        <v>0</v>
      </c>
      <c r="AL20" s="47">
        <f t="shared" si="108"/>
        <v>0</v>
      </c>
      <c r="AM20" s="47">
        <f t="shared" si="108"/>
        <v>0</v>
      </c>
      <c r="AN20" s="47">
        <f t="shared" si="108"/>
        <v>0</v>
      </c>
      <c r="AO20" s="47">
        <f t="shared" si="108"/>
        <v>0</v>
      </c>
      <c r="AP20" s="47">
        <f t="shared" ref="AP20:BA21" si="110">AO20</f>
        <v>0</v>
      </c>
      <c r="AQ20" s="47">
        <f t="shared" si="110"/>
        <v>0</v>
      </c>
      <c r="AR20" s="47">
        <f t="shared" si="110"/>
        <v>0</v>
      </c>
      <c r="AS20" s="47">
        <f t="shared" si="110"/>
        <v>0</v>
      </c>
      <c r="AT20" s="47">
        <f t="shared" ref="AT20:AT23" si="111">E20/12</f>
        <v>0</v>
      </c>
      <c r="AU20" s="47">
        <f t="shared" si="110"/>
        <v>0</v>
      </c>
      <c r="AV20" s="47">
        <f t="shared" si="110"/>
        <v>0</v>
      </c>
      <c r="AW20" s="47">
        <f t="shared" si="110"/>
        <v>0</v>
      </c>
      <c r="AX20" s="47">
        <f t="shared" si="110"/>
        <v>0</v>
      </c>
      <c r="AY20" s="47">
        <f t="shared" si="110"/>
        <v>0</v>
      </c>
      <c r="AZ20" s="47">
        <f t="shared" si="110"/>
        <v>0</v>
      </c>
      <c r="BA20" s="47">
        <f t="shared" si="110"/>
        <v>0</v>
      </c>
      <c r="BB20" s="47">
        <f t="shared" ref="BB20:BL21" si="112">BA20</f>
        <v>0</v>
      </c>
      <c r="BC20" s="47">
        <f t="shared" si="112"/>
        <v>0</v>
      </c>
      <c r="BD20" s="47">
        <f t="shared" si="112"/>
        <v>0</v>
      </c>
      <c r="BE20" s="47">
        <f t="shared" si="112"/>
        <v>0</v>
      </c>
      <c r="BF20" s="47">
        <f t="shared" ref="BF20:BF23" si="113">F20/12</f>
        <v>0</v>
      </c>
      <c r="BG20" s="47">
        <f t="shared" si="112"/>
        <v>0</v>
      </c>
      <c r="BH20" s="47">
        <f t="shared" si="112"/>
        <v>0</v>
      </c>
      <c r="BI20" s="47">
        <f t="shared" si="112"/>
        <v>0</v>
      </c>
      <c r="BJ20" s="47">
        <f t="shared" si="112"/>
        <v>0</v>
      </c>
      <c r="BK20" s="47">
        <f t="shared" si="112"/>
        <v>0</v>
      </c>
      <c r="BL20" s="47">
        <f t="shared" si="112"/>
        <v>0</v>
      </c>
      <c r="BM20" s="47">
        <f t="shared" ref="BM20:BM25" si="114">BL20</f>
        <v>0</v>
      </c>
      <c r="BN20" s="47">
        <f t="shared" ref="BN20:BN25" si="115">BM20</f>
        <v>0</v>
      </c>
      <c r="BO20" s="47">
        <f t="shared" ref="BO20:BO25" si="116">BN20</f>
        <v>0</v>
      </c>
      <c r="BP20" s="47">
        <f t="shared" ref="BP20:BP25" si="117">BO20</f>
        <v>0</v>
      </c>
      <c r="BQ20" s="47">
        <f t="shared" ref="BQ20:BQ25" si="118">BP20</f>
        <v>0</v>
      </c>
      <c r="BR20" s="47">
        <f t="shared" ref="BR20:BR25" si="119">G20/12</f>
        <v>0</v>
      </c>
      <c r="BS20" s="47">
        <f t="shared" ref="BS20:BS25" si="120">BR20</f>
        <v>0</v>
      </c>
      <c r="BT20" s="47">
        <f t="shared" ref="BT20:BT25" si="121">BS20</f>
        <v>0</v>
      </c>
      <c r="BU20" s="47">
        <f t="shared" ref="BU20:BU25" si="122">BT20</f>
        <v>0</v>
      </c>
      <c r="BV20" s="47">
        <f t="shared" ref="BV20:BV25" si="123">BU20</f>
        <v>0</v>
      </c>
      <c r="BW20" s="47">
        <f t="shared" ref="BW20:BW25" si="124">BV20</f>
        <v>0</v>
      </c>
      <c r="BX20" s="47">
        <f t="shared" ref="BX20:BX25" si="125">BW20</f>
        <v>0</v>
      </c>
      <c r="BY20" s="47">
        <f t="shared" ref="BY20:BY25" si="126">BX20</f>
        <v>0</v>
      </c>
      <c r="BZ20" s="47">
        <f t="shared" ref="BZ20:BZ25" si="127">BY20</f>
        <v>0</v>
      </c>
      <c r="CA20" s="47">
        <f t="shared" ref="CA20:CA25" si="128">BZ20</f>
        <v>0</v>
      </c>
      <c r="CB20" s="47">
        <f t="shared" ref="CB20:CB25" si="129">CA20</f>
        <v>0</v>
      </c>
      <c r="CC20" s="47">
        <f t="shared" ref="CC20:CC25" si="130">CB20</f>
        <v>0</v>
      </c>
      <c r="CD20" s="47">
        <f>H20/12</f>
        <v>0</v>
      </c>
      <c r="CE20" s="47">
        <f t="shared" ref="CE20:CE23" si="131">CD20</f>
        <v>0</v>
      </c>
      <c r="CF20" s="47">
        <f t="shared" ref="CF20:CF25" si="132">CE20</f>
        <v>0</v>
      </c>
      <c r="CG20" s="47">
        <f t="shared" ref="CG20:CG25" si="133">CF20</f>
        <v>0</v>
      </c>
      <c r="CH20" s="47">
        <f t="shared" ref="CH20:CH25" si="134">CG20</f>
        <v>0</v>
      </c>
      <c r="CI20" s="47">
        <f t="shared" ref="CI20:CI25" si="135">CH20</f>
        <v>0</v>
      </c>
      <c r="CJ20" s="47">
        <f t="shared" ref="CJ20:CJ25" si="136">CI20</f>
        <v>0</v>
      </c>
      <c r="CK20" s="47">
        <f t="shared" ref="CK20:CK25" si="137">CJ20</f>
        <v>0</v>
      </c>
      <c r="CL20" s="47">
        <f t="shared" ref="CL20:CL25" si="138">CK20</f>
        <v>0</v>
      </c>
      <c r="CM20" s="47">
        <f t="shared" ref="CM20:CM25" si="139">CL20</f>
        <v>0</v>
      </c>
      <c r="CN20" s="47">
        <f t="shared" ref="CN20:CN25" si="140">CM20</f>
        <v>0</v>
      </c>
      <c r="CO20" s="47">
        <f t="shared" ref="CO20:CO25" si="141">CN20</f>
        <v>0</v>
      </c>
      <c r="CP20" s="47">
        <f>I20/12</f>
        <v>0</v>
      </c>
      <c r="CQ20" s="47">
        <f t="shared" ref="CQ20:CQ25" si="142">CP20</f>
        <v>0</v>
      </c>
      <c r="CR20" s="47">
        <f t="shared" ref="CR20:CR25" si="143">CQ20</f>
        <v>0</v>
      </c>
      <c r="CS20" s="47">
        <f t="shared" ref="CS20:CS25" si="144">CR20</f>
        <v>0</v>
      </c>
      <c r="CT20" s="47">
        <f t="shared" ref="CT20:CT25" si="145">CS20</f>
        <v>0</v>
      </c>
      <c r="CU20" s="47">
        <f t="shared" ref="CU20:CU25" si="146">CT20</f>
        <v>0</v>
      </c>
      <c r="CV20" s="47">
        <f t="shared" ref="CV20:CV25" si="147">CU20</f>
        <v>0</v>
      </c>
      <c r="CW20" s="47">
        <f t="shared" ref="CW20:CW25" si="148">CV20</f>
        <v>0</v>
      </c>
      <c r="CX20" s="47">
        <f t="shared" ref="CX20:CX25" si="149">CW20</f>
        <v>0</v>
      </c>
      <c r="CY20" s="47">
        <f t="shared" ref="CY20:CY25" si="150">CX20</f>
        <v>0</v>
      </c>
      <c r="CZ20" s="47">
        <f t="shared" ref="CZ20:CZ25" si="151">CY20</f>
        <v>0</v>
      </c>
      <c r="DA20" s="47">
        <f t="shared" ref="DA20:DA25" si="152">CZ20</f>
        <v>0</v>
      </c>
    </row>
    <row r="21" spans="1:106" s="47" customFormat="1" x14ac:dyDescent="0.2">
      <c r="A21" s="243" t="s">
        <v>112</v>
      </c>
      <c r="B21" s="244">
        <v>125000</v>
      </c>
      <c r="C21" s="244">
        <v>350000</v>
      </c>
      <c r="D21" s="244">
        <v>2900000</v>
      </c>
      <c r="E21" s="244">
        <f t="shared" ref="E21:I22" si="153">D21</f>
        <v>2900000</v>
      </c>
      <c r="F21" s="244">
        <f t="shared" si="153"/>
        <v>2900000</v>
      </c>
      <c r="G21" s="244">
        <f t="shared" si="153"/>
        <v>2900000</v>
      </c>
      <c r="H21" s="244">
        <f t="shared" si="153"/>
        <v>2900000</v>
      </c>
      <c r="I21" s="244">
        <f t="shared" si="153"/>
        <v>2900000</v>
      </c>
      <c r="J21" s="47">
        <f>B21/12</f>
        <v>10416.666666666666</v>
      </c>
      <c r="K21" s="47">
        <f>J21</f>
        <v>10416.666666666666</v>
      </c>
      <c r="L21" s="47">
        <f t="shared" ref="L21:U21" si="154">K21</f>
        <v>10416.666666666666</v>
      </c>
      <c r="M21" s="47">
        <f t="shared" si="154"/>
        <v>10416.666666666666</v>
      </c>
      <c r="N21" s="47">
        <f t="shared" si="154"/>
        <v>10416.666666666666</v>
      </c>
      <c r="O21" s="47">
        <f t="shared" si="154"/>
        <v>10416.666666666666</v>
      </c>
      <c r="P21" s="47">
        <f t="shared" si="154"/>
        <v>10416.666666666666</v>
      </c>
      <c r="Q21" s="47">
        <f t="shared" si="154"/>
        <v>10416.666666666666</v>
      </c>
      <c r="R21" s="47">
        <f t="shared" si="154"/>
        <v>10416.666666666666</v>
      </c>
      <c r="S21" s="47">
        <f t="shared" si="154"/>
        <v>10416.666666666666</v>
      </c>
      <c r="T21" s="47">
        <f t="shared" si="154"/>
        <v>10416.666666666666</v>
      </c>
      <c r="U21" s="47">
        <f t="shared" si="154"/>
        <v>10416.666666666666</v>
      </c>
      <c r="V21" s="47">
        <f t="shared" si="102"/>
        <v>29166.666666666668</v>
      </c>
      <c r="W21" s="47">
        <f t="shared" si="101"/>
        <v>29166.666666666668</v>
      </c>
      <c r="X21" s="47">
        <f t="shared" si="103"/>
        <v>29166.666666666668</v>
      </c>
      <c r="Y21" s="47">
        <f t="shared" si="104"/>
        <v>29166.666666666668</v>
      </c>
      <c r="Z21" s="47">
        <f t="shared" si="105"/>
        <v>29166.666666666668</v>
      </c>
      <c r="AA21" s="47">
        <f t="shared" si="106"/>
        <v>29166.666666666668</v>
      </c>
      <c r="AB21" s="47">
        <f t="shared" si="107"/>
        <v>29166.666666666668</v>
      </c>
      <c r="AC21" s="47">
        <f t="shared" si="107"/>
        <v>29166.666666666668</v>
      </c>
      <c r="AD21" s="47">
        <f t="shared" si="108"/>
        <v>29166.666666666668</v>
      </c>
      <c r="AE21" s="47">
        <f t="shared" si="108"/>
        <v>29166.666666666668</v>
      </c>
      <c r="AF21" s="47">
        <f t="shared" si="108"/>
        <v>29166.666666666668</v>
      </c>
      <c r="AG21" s="47">
        <f t="shared" si="108"/>
        <v>29166.666666666668</v>
      </c>
      <c r="AH21" s="47">
        <f t="shared" si="109"/>
        <v>241666.66666666666</v>
      </c>
      <c r="AI21" s="47">
        <f t="shared" si="108"/>
        <v>241666.66666666666</v>
      </c>
      <c r="AJ21" s="47">
        <f t="shared" si="108"/>
        <v>241666.66666666666</v>
      </c>
      <c r="AK21" s="47">
        <f t="shared" si="108"/>
        <v>241666.66666666666</v>
      </c>
      <c r="AL21" s="47">
        <f t="shared" si="108"/>
        <v>241666.66666666666</v>
      </c>
      <c r="AM21" s="47">
        <f t="shared" si="108"/>
        <v>241666.66666666666</v>
      </c>
      <c r="AN21" s="47">
        <f t="shared" si="108"/>
        <v>241666.66666666666</v>
      </c>
      <c r="AO21" s="47">
        <f t="shared" si="108"/>
        <v>241666.66666666666</v>
      </c>
      <c r="AP21" s="47">
        <f t="shared" si="110"/>
        <v>241666.66666666666</v>
      </c>
      <c r="AQ21" s="47">
        <f t="shared" si="110"/>
        <v>241666.66666666666</v>
      </c>
      <c r="AR21" s="47">
        <f t="shared" si="110"/>
        <v>241666.66666666666</v>
      </c>
      <c r="AS21" s="47">
        <f t="shared" si="110"/>
        <v>241666.66666666666</v>
      </c>
      <c r="AT21" s="47">
        <f t="shared" si="111"/>
        <v>241666.66666666666</v>
      </c>
      <c r="AU21" s="47">
        <f t="shared" si="110"/>
        <v>241666.66666666666</v>
      </c>
      <c r="AV21" s="47">
        <f t="shared" si="110"/>
        <v>241666.66666666666</v>
      </c>
      <c r="AW21" s="47">
        <f t="shared" si="110"/>
        <v>241666.66666666666</v>
      </c>
      <c r="AX21" s="47">
        <f t="shared" si="110"/>
        <v>241666.66666666666</v>
      </c>
      <c r="AY21" s="47">
        <f t="shared" si="110"/>
        <v>241666.66666666666</v>
      </c>
      <c r="AZ21" s="47">
        <f t="shared" si="110"/>
        <v>241666.66666666666</v>
      </c>
      <c r="BA21" s="47">
        <f t="shared" si="110"/>
        <v>241666.66666666666</v>
      </c>
      <c r="BB21" s="47">
        <f t="shared" si="112"/>
        <v>241666.66666666666</v>
      </c>
      <c r="BC21" s="47">
        <f t="shared" si="112"/>
        <v>241666.66666666666</v>
      </c>
      <c r="BD21" s="47">
        <f t="shared" si="112"/>
        <v>241666.66666666666</v>
      </c>
      <c r="BE21" s="47">
        <f t="shared" si="112"/>
        <v>241666.66666666666</v>
      </c>
      <c r="BF21" s="47">
        <f t="shared" si="113"/>
        <v>241666.66666666666</v>
      </c>
      <c r="BG21" s="47">
        <f t="shared" si="112"/>
        <v>241666.66666666666</v>
      </c>
      <c r="BH21" s="47">
        <f t="shared" si="112"/>
        <v>241666.66666666666</v>
      </c>
      <c r="BI21" s="47">
        <f t="shared" si="112"/>
        <v>241666.66666666666</v>
      </c>
      <c r="BJ21" s="47">
        <f t="shared" si="112"/>
        <v>241666.66666666666</v>
      </c>
      <c r="BK21" s="47">
        <f t="shared" si="112"/>
        <v>241666.66666666666</v>
      </c>
      <c r="BL21" s="47">
        <f t="shared" si="112"/>
        <v>241666.66666666666</v>
      </c>
      <c r="BM21" s="47">
        <f t="shared" si="114"/>
        <v>241666.66666666666</v>
      </c>
      <c r="BN21" s="47">
        <f t="shared" si="115"/>
        <v>241666.66666666666</v>
      </c>
      <c r="BO21" s="47">
        <f t="shared" si="116"/>
        <v>241666.66666666666</v>
      </c>
      <c r="BP21" s="47">
        <f t="shared" si="117"/>
        <v>241666.66666666666</v>
      </c>
      <c r="BQ21" s="47">
        <f t="shared" si="118"/>
        <v>241666.66666666666</v>
      </c>
      <c r="BR21" s="47">
        <f t="shared" si="119"/>
        <v>241666.66666666666</v>
      </c>
      <c r="BS21" s="47">
        <f t="shared" si="120"/>
        <v>241666.66666666666</v>
      </c>
      <c r="BT21" s="47">
        <f t="shared" si="121"/>
        <v>241666.66666666666</v>
      </c>
      <c r="BU21" s="47">
        <f t="shared" si="122"/>
        <v>241666.66666666666</v>
      </c>
      <c r="BV21" s="47">
        <f t="shared" si="123"/>
        <v>241666.66666666666</v>
      </c>
      <c r="BW21" s="47">
        <f t="shared" si="124"/>
        <v>241666.66666666666</v>
      </c>
      <c r="BX21" s="47">
        <f t="shared" si="125"/>
        <v>241666.66666666666</v>
      </c>
      <c r="BY21" s="47">
        <f t="shared" si="126"/>
        <v>241666.66666666666</v>
      </c>
      <c r="BZ21" s="47">
        <f t="shared" si="127"/>
        <v>241666.66666666666</v>
      </c>
      <c r="CA21" s="47">
        <f t="shared" si="128"/>
        <v>241666.66666666666</v>
      </c>
      <c r="CB21" s="47">
        <f t="shared" si="129"/>
        <v>241666.66666666666</v>
      </c>
      <c r="CC21" s="47">
        <f t="shared" si="130"/>
        <v>241666.66666666666</v>
      </c>
      <c r="CD21" s="47">
        <f>H21/12</f>
        <v>241666.66666666666</v>
      </c>
      <c r="CE21" s="47">
        <f t="shared" si="131"/>
        <v>241666.66666666666</v>
      </c>
      <c r="CF21" s="47">
        <f t="shared" si="132"/>
        <v>241666.66666666666</v>
      </c>
      <c r="CG21" s="47">
        <f t="shared" si="133"/>
        <v>241666.66666666666</v>
      </c>
      <c r="CH21" s="47">
        <f t="shared" si="134"/>
        <v>241666.66666666666</v>
      </c>
      <c r="CI21" s="47">
        <f t="shared" si="135"/>
        <v>241666.66666666666</v>
      </c>
      <c r="CJ21" s="47">
        <f t="shared" si="136"/>
        <v>241666.66666666666</v>
      </c>
      <c r="CK21" s="47">
        <f t="shared" si="137"/>
        <v>241666.66666666666</v>
      </c>
      <c r="CL21" s="47">
        <f t="shared" si="138"/>
        <v>241666.66666666666</v>
      </c>
      <c r="CM21" s="47">
        <f t="shared" si="139"/>
        <v>241666.66666666666</v>
      </c>
      <c r="CN21" s="47">
        <f t="shared" si="140"/>
        <v>241666.66666666666</v>
      </c>
      <c r="CO21" s="47">
        <f t="shared" si="141"/>
        <v>241666.66666666666</v>
      </c>
      <c r="CP21" s="47">
        <f>I21/12</f>
        <v>241666.66666666666</v>
      </c>
      <c r="CQ21" s="47">
        <f t="shared" si="142"/>
        <v>241666.66666666666</v>
      </c>
      <c r="CR21" s="47">
        <f t="shared" si="143"/>
        <v>241666.66666666666</v>
      </c>
      <c r="CS21" s="47">
        <f t="shared" si="144"/>
        <v>241666.66666666666</v>
      </c>
      <c r="CT21" s="47">
        <f t="shared" si="145"/>
        <v>241666.66666666666</v>
      </c>
      <c r="CU21" s="47">
        <f t="shared" si="146"/>
        <v>241666.66666666666</v>
      </c>
      <c r="CV21" s="47">
        <f t="shared" si="147"/>
        <v>241666.66666666666</v>
      </c>
      <c r="CW21" s="47">
        <f t="shared" si="148"/>
        <v>241666.66666666666</v>
      </c>
      <c r="CX21" s="47">
        <f t="shared" si="149"/>
        <v>241666.66666666666</v>
      </c>
      <c r="CY21" s="47">
        <f t="shared" si="150"/>
        <v>241666.66666666666</v>
      </c>
      <c r="CZ21" s="47">
        <f t="shared" si="151"/>
        <v>241666.66666666666</v>
      </c>
      <c r="DA21" s="47">
        <f t="shared" si="152"/>
        <v>241666.66666666666</v>
      </c>
    </row>
    <row r="22" spans="1:106" s="47" customFormat="1" x14ac:dyDescent="0.2">
      <c r="A22" s="243" t="s">
        <v>148</v>
      </c>
      <c r="B22" s="276">
        <v>125000</v>
      </c>
      <c r="C22" s="276">
        <v>125000</v>
      </c>
      <c r="D22" s="276">
        <f>C22*5*1.15</f>
        <v>718750</v>
      </c>
      <c r="E22" s="276">
        <f t="shared" si="153"/>
        <v>718750</v>
      </c>
      <c r="F22" s="276">
        <f t="shared" si="153"/>
        <v>718750</v>
      </c>
      <c r="G22" s="276">
        <f t="shared" si="153"/>
        <v>718750</v>
      </c>
      <c r="H22" s="276">
        <f t="shared" si="153"/>
        <v>718750</v>
      </c>
      <c r="I22" s="276">
        <f t="shared" si="153"/>
        <v>718750</v>
      </c>
      <c r="V22" s="47">
        <f>C22/12</f>
        <v>10416.666666666666</v>
      </c>
      <c r="W22" s="47">
        <f>V22</f>
        <v>10416.666666666666</v>
      </c>
      <c r="X22" s="47">
        <f t="shared" ref="X22:AC22" si="155">W22</f>
        <v>10416.666666666666</v>
      </c>
      <c r="Y22" s="47">
        <f t="shared" si="155"/>
        <v>10416.666666666666</v>
      </c>
      <c r="Z22" s="47">
        <f t="shared" si="155"/>
        <v>10416.666666666666</v>
      </c>
      <c r="AA22" s="47">
        <f t="shared" si="155"/>
        <v>10416.666666666666</v>
      </c>
      <c r="AB22" s="47">
        <f t="shared" si="155"/>
        <v>10416.666666666666</v>
      </c>
      <c r="AC22" s="47">
        <f t="shared" si="155"/>
        <v>10416.666666666666</v>
      </c>
      <c r="AD22" s="47">
        <f t="shared" ref="AD22:AO22" si="156">AC22</f>
        <v>10416.666666666666</v>
      </c>
      <c r="AE22" s="47">
        <f t="shared" si="156"/>
        <v>10416.666666666666</v>
      </c>
      <c r="AF22" s="47">
        <f t="shared" si="156"/>
        <v>10416.666666666666</v>
      </c>
      <c r="AG22" s="47">
        <f t="shared" si="156"/>
        <v>10416.666666666666</v>
      </c>
      <c r="AH22" s="47">
        <f t="shared" si="109"/>
        <v>59895.833333333336</v>
      </c>
      <c r="AI22" s="47">
        <f t="shared" si="156"/>
        <v>59895.833333333336</v>
      </c>
      <c r="AJ22" s="47">
        <f t="shared" si="156"/>
        <v>59895.833333333336</v>
      </c>
      <c r="AK22" s="47">
        <f t="shared" si="156"/>
        <v>59895.833333333336</v>
      </c>
      <c r="AL22" s="47">
        <f t="shared" si="156"/>
        <v>59895.833333333336</v>
      </c>
      <c r="AM22" s="47">
        <f t="shared" si="156"/>
        <v>59895.833333333336</v>
      </c>
      <c r="AN22" s="47">
        <f t="shared" si="156"/>
        <v>59895.833333333336</v>
      </c>
      <c r="AO22" s="47">
        <f t="shared" si="156"/>
        <v>59895.833333333336</v>
      </c>
      <c r="AP22" s="47">
        <f t="shared" ref="AP22:BA22" si="157">AO22</f>
        <v>59895.833333333336</v>
      </c>
      <c r="AQ22" s="47">
        <f t="shared" si="157"/>
        <v>59895.833333333336</v>
      </c>
      <c r="AR22" s="47">
        <f t="shared" si="157"/>
        <v>59895.833333333336</v>
      </c>
      <c r="AS22" s="47">
        <f t="shared" si="157"/>
        <v>59895.833333333336</v>
      </c>
      <c r="AT22" s="47">
        <f t="shared" si="111"/>
        <v>59895.833333333336</v>
      </c>
      <c r="AU22" s="47">
        <f t="shared" si="157"/>
        <v>59895.833333333336</v>
      </c>
      <c r="AV22" s="47">
        <f t="shared" si="157"/>
        <v>59895.833333333336</v>
      </c>
      <c r="AW22" s="47">
        <f t="shared" si="157"/>
        <v>59895.833333333336</v>
      </c>
      <c r="AX22" s="47">
        <f t="shared" si="157"/>
        <v>59895.833333333336</v>
      </c>
      <c r="AY22" s="47">
        <f t="shared" si="157"/>
        <v>59895.833333333336</v>
      </c>
      <c r="AZ22" s="47">
        <f t="shared" si="157"/>
        <v>59895.833333333336</v>
      </c>
      <c r="BA22" s="47">
        <f t="shared" si="157"/>
        <v>59895.833333333336</v>
      </c>
      <c r="BB22" s="47">
        <f t="shared" ref="BB22:BL22" si="158">BA22</f>
        <v>59895.833333333336</v>
      </c>
      <c r="BC22" s="47">
        <f t="shared" si="158"/>
        <v>59895.833333333336</v>
      </c>
      <c r="BD22" s="47">
        <f t="shared" si="158"/>
        <v>59895.833333333336</v>
      </c>
      <c r="BE22" s="47">
        <f t="shared" si="158"/>
        <v>59895.833333333336</v>
      </c>
      <c r="BF22" s="47">
        <f t="shared" si="113"/>
        <v>59895.833333333336</v>
      </c>
      <c r="BG22" s="47">
        <f t="shared" si="158"/>
        <v>59895.833333333336</v>
      </c>
      <c r="BH22" s="47">
        <f t="shared" si="158"/>
        <v>59895.833333333336</v>
      </c>
      <c r="BI22" s="47">
        <f t="shared" si="158"/>
        <v>59895.833333333336</v>
      </c>
      <c r="BJ22" s="47">
        <f t="shared" si="158"/>
        <v>59895.833333333336</v>
      </c>
      <c r="BK22" s="47">
        <f t="shared" si="158"/>
        <v>59895.833333333336</v>
      </c>
      <c r="BL22" s="47">
        <f t="shared" si="158"/>
        <v>59895.833333333336</v>
      </c>
      <c r="BM22" s="47">
        <f t="shared" si="114"/>
        <v>59895.833333333336</v>
      </c>
      <c r="BN22" s="47">
        <f t="shared" si="115"/>
        <v>59895.833333333336</v>
      </c>
      <c r="BO22" s="47">
        <f t="shared" si="116"/>
        <v>59895.833333333336</v>
      </c>
      <c r="BP22" s="47">
        <f t="shared" si="117"/>
        <v>59895.833333333336</v>
      </c>
      <c r="BQ22" s="47">
        <f t="shared" si="118"/>
        <v>59895.833333333336</v>
      </c>
      <c r="BR22" s="47">
        <f t="shared" si="119"/>
        <v>59895.833333333336</v>
      </c>
      <c r="BS22" s="47">
        <f t="shared" si="120"/>
        <v>59895.833333333336</v>
      </c>
      <c r="BT22" s="47">
        <f t="shared" si="121"/>
        <v>59895.833333333336</v>
      </c>
      <c r="BU22" s="47">
        <f t="shared" si="122"/>
        <v>59895.833333333336</v>
      </c>
      <c r="BV22" s="47">
        <f t="shared" si="123"/>
        <v>59895.833333333336</v>
      </c>
      <c r="BW22" s="47">
        <f t="shared" si="124"/>
        <v>59895.833333333336</v>
      </c>
      <c r="BX22" s="47">
        <f t="shared" si="125"/>
        <v>59895.833333333336</v>
      </c>
      <c r="BY22" s="47">
        <f t="shared" si="126"/>
        <v>59895.833333333336</v>
      </c>
      <c r="BZ22" s="47">
        <f t="shared" si="127"/>
        <v>59895.833333333336</v>
      </c>
      <c r="CA22" s="47">
        <f t="shared" si="128"/>
        <v>59895.833333333336</v>
      </c>
      <c r="CB22" s="47">
        <f t="shared" si="129"/>
        <v>59895.833333333336</v>
      </c>
      <c r="CC22" s="47">
        <f t="shared" si="130"/>
        <v>59895.833333333336</v>
      </c>
      <c r="CD22" s="47">
        <f>H22/12</f>
        <v>59895.833333333336</v>
      </c>
      <c r="CE22" s="47">
        <f t="shared" si="131"/>
        <v>59895.833333333336</v>
      </c>
      <c r="CF22" s="47">
        <f t="shared" si="132"/>
        <v>59895.833333333336</v>
      </c>
      <c r="CG22" s="47">
        <f t="shared" si="133"/>
        <v>59895.833333333336</v>
      </c>
      <c r="CH22" s="47">
        <f t="shared" si="134"/>
        <v>59895.833333333336</v>
      </c>
      <c r="CI22" s="47">
        <f t="shared" si="135"/>
        <v>59895.833333333336</v>
      </c>
      <c r="CJ22" s="47">
        <f t="shared" si="136"/>
        <v>59895.833333333336</v>
      </c>
      <c r="CK22" s="47">
        <f t="shared" si="137"/>
        <v>59895.833333333336</v>
      </c>
      <c r="CL22" s="47">
        <f t="shared" si="138"/>
        <v>59895.833333333336</v>
      </c>
      <c r="CM22" s="47">
        <f t="shared" si="139"/>
        <v>59895.833333333336</v>
      </c>
      <c r="CN22" s="47">
        <f t="shared" si="140"/>
        <v>59895.833333333336</v>
      </c>
      <c r="CO22" s="47">
        <f t="shared" si="141"/>
        <v>59895.833333333336</v>
      </c>
      <c r="CP22" s="47">
        <f>I22/12</f>
        <v>59895.833333333336</v>
      </c>
      <c r="CQ22" s="47">
        <f t="shared" si="142"/>
        <v>59895.833333333336</v>
      </c>
      <c r="CR22" s="47">
        <f t="shared" si="143"/>
        <v>59895.833333333336</v>
      </c>
      <c r="CS22" s="47">
        <f t="shared" si="144"/>
        <v>59895.833333333336</v>
      </c>
      <c r="CT22" s="47">
        <f t="shared" si="145"/>
        <v>59895.833333333336</v>
      </c>
      <c r="CU22" s="47">
        <f t="shared" si="146"/>
        <v>59895.833333333336</v>
      </c>
      <c r="CV22" s="47">
        <f t="shared" si="147"/>
        <v>59895.833333333336</v>
      </c>
      <c r="CW22" s="47">
        <f t="shared" si="148"/>
        <v>59895.833333333336</v>
      </c>
      <c r="CX22" s="47">
        <f t="shared" si="149"/>
        <v>59895.833333333336</v>
      </c>
      <c r="CY22" s="47">
        <f t="shared" si="150"/>
        <v>59895.833333333336</v>
      </c>
      <c r="CZ22" s="47">
        <f t="shared" si="151"/>
        <v>59895.833333333336</v>
      </c>
      <c r="DA22" s="47">
        <f t="shared" si="152"/>
        <v>59895.833333333336</v>
      </c>
    </row>
    <row r="23" spans="1:106" s="47" customFormat="1" x14ac:dyDescent="0.2">
      <c r="A23" s="246" t="s">
        <v>80</v>
      </c>
      <c r="B23" s="247">
        <v>0</v>
      </c>
      <c r="C23" s="247">
        <v>120000</v>
      </c>
      <c r="D23" s="276">
        <f>C23*5*1.15</f>
        <v>690000</v>
      </c>
      <c r="E23" s="247">
        <f>D23</f>
        <v>690000</v>
      </c>
      <c r="F23" s="247">
        <f t="shared" ref="F23:I23" si="159">E23</f>
        <v>690000</v>
      </c>
      <c r="G23" s="247">
        <f t="shared" si="159"/>
        <v>690000</v>
      </c>
      <c r="H23" s="247">
        <f t="shared" si="159"/>
        <v>690000</v>
      </c>
      <c r="I23" s="247">
        <f t="shared" si="159"/>
        <v>690000</v>
      </c>
      <c r="V23" s="47">
        <f t="shared" si="102"/>
        <v>10000</v>
      </c>
      <c r="W23" s="47">
        <f>V23</f>
        <v>10000</v>
      </c>
      <c r="X23" s="47">
        <f>W23</f>
        <v>10000</v>
      </c>
      <c r="Y23" s="47">
        <f>X23</f>
        <v>10000</v>
      </c>
      <c r="Z23" s="47">
        <f t="shared" ref="Z23:AA24" si="160">Y23</f>
        <v>10000</v>
      </c>
      <c r="AA23" s="47">
        <f t="shared" si="160"/>
        <v>10000</v>
      </c>
      <c r="AB23" s="47">
        <f>AA23</f>
        <v>10000</v>
      </c>
      <c r="AC23" s="47">
        <f>AB23</f>
        <v>10000</v>
      </c>
      <c r="AD23" s="47">
        <f t="shared" ref="AD23:AO25" si="161">AC23</f>
        <v>10000</v>
      </c>
      <c r="AE23" s="47">
        <f t="shared" si="161"/>
        <v>10000</v>
      </c>
      <c r="AF23" s="47">
        <f t="shared" si="161"/>
        <v>10000</v>
      </c>
      <c r="AG23" s="47">
        <f t="shared" si="161"/>
        <v>10000</v>
      </c>
      <c r="AH23" s="47">
        <f t="shared" si="109"/>
        <v>57500</v>
      </c>
      <c r="AI23" s="47">
        <f t="shared" si="161"/>
        <v>57500</v>
      </c>
      <c r="AJ23" s="47">
        <f t="shared" si="161"/>
        <v>57500</v>
      </c>
      <c r="AK23" s="47">
        <f t="shared" si="161"/>
        <v>57500</v>
      </c>
      <c r="AL23" s="47">
        <f t="shared" si="161"/>
        <v>57500</v>
      </c>
      <c r="AM23" s="47">
        <f t="shared" si="161"/>
        <v>57500</v>
      </c>
      <c r="AN23" s="47">
        <f t="shared" si="161"/>
        <v>57500</v>
      </c>
      <c r="AO23" s="47">
        <f t="shared" si="161"/>
        <v>57500</v>
      </c>
      <c r="AP23" s="47">
        <f t="shared" ref="AP23:BA25" si="162">AO23</f>
        <v>57500</v>
      </c>
      <c r="AQ23" s="47">
        <f t="shared" si="162"/>
        <v>57500</v>
      </c>
      <c r="AR23" s="47">
        <f t="shared" si="162"/>
        <v>57500</v>
      </c>
      <c r="AS23" s="47">
        <f t="shared" si="162"/>
        <v>57500</v>
      </c>
      <c r="AT23" s="47">
        <f t="shared" si="111"/>
        <v>57500</v>
      </c>
      <c r="AU23" s="47">
        <f t="shared" si="162"/>
        <v>57500</v>
      </c>
      <c r="AV23" s="47">
        <f t="shared" si="162"/>
        <v>57500</v>
      </c>
      <c r="AW23" s="47">
        <f t="shared" si="162"/>
        <v>57500</v>
      </c>
      <c r="AX23" s="47">
        <f t="shared" si="162"/>
        <v>57500</v>
      </c>
      <c r="AY23" s="47">
        <f t="shared" si="162"/>
        <v>57500</v>
      </c>
      <c r="AZ23" s="47">
        <f t="shared" si="162"/>
        <v>57500</v>
      </c>
      <c r="BA23" s="47">
        <f t="shared" si="162"/>
        <v>57500</v>
      </c>
      <c r="BB23" s="47">
        <f t="shared" ref="BB23:BL25" si="163">BA23</f>
        <v>57500</v>
      </c>
      <c r="BC23" s="47">
        <f t="shared" si="163"/>
        <v>57500</v>
      </c>
      <c r="BD23" s="47">
        <f t="shared" si="163"/>
        <v>57500</v>
      </c>
      <c r="BE23" s="47">
        <f t="shared" si="163"/>
        <v>57500</v>
      </c>
      <c r="BF23" s="47">
        <f t="shared" si="113"/>
        <v>57500</v>
      </c>
      <c r="BG23" s="47">
        <f t="shared" si="163"/>
        <v>57500</v>
      </c>
      <c r="BH23" s="47">
        <f t="shared" si="163"/>
        <v>57500</v>
      </c>
      <c r="BI23" s="47">
        <f t="shared" si="163"/>
        <v>57500</v>
      </c>
      <c r="BJ23" s="47">
        <f t="shared" si="163"/>
        <v>57500</v>
      </c>
      <c r="BK23" s="47">
        <f t="shared" si="163"/>
        <v>57500</v>
      </c>
      <c r="BL23" s="47">
        <f t="shared" si="163"/>
        <v>57500</v>
      </c>
      <c r="BM23" s="47">
        <f t="shared" si="114"/>
        <v>57500</v>
      </c>
      <c r="BN23" s="47">
        <f t="shared" si="115"/>
        <v>57500</v>
      </c>
      <c r="BO23" s="47">
        <f t="shared" si="116"/>
        <v>57500</v>
      </c>
      <c r="BP23" s="47">
        <f t="shared" si="117"/>
        <v>57500</v>
      </c>
      <c r="BQ23" s="47">
        <f t="shared" si="118"/>
        <v>57500</v>
      </c>
      <c r="BR23" s="47">
        <f t="shared" si="119"/>
        <v>57500</v>
      </c>
      <c r="BS23" s="47">
        <f t="shared" si="120"/>
        <v>57500</v>
      </c>
      <c r="BT23" s="47">
        <f t="shared" si="121"/>
        <v>57500</v>
      </c>
      <c r="BU23" s="47">
        <f t="shared" si="122"/>
        <v>57500</v>
      </c>
      <c r="BV23" s="47">
        <f t="shared" si="123"/>
        <v>57500</v>
      </c>
      <c r="BW23" s="47">
        <f t="shared" si="124"/>
        <v>57500</v>
      </c>
      <c r="BX23" s="47">
        <f t="shared" si="125"/>
        <v>57500</v>
      </c>
      <c r="BY23" s="47">
        <f t="shared" si="126"/>
        <v>57500</v>
      </c>
      <c r="BZ23" s="47">
        <f t="shared" si="127"/>
        <v>57500</v>
      </c>
      <c r="CA23" s="47">
        <f t="shared" si="128"/>
        <v>57500</v>
      </c>
      <c r="CB23" s="47">
        <f t="shared" si="129"/>
        <v>57500</v>
      </c>
      <c r="CC23" s="47">
        <f t="shared" si="130"/>
        <v>57500</v>
      </c>
      <c r="CD23" s="47">
        <f>H23/12</f>
        <v>57500</v>
      </c>
      <c r="CE23" s="47">
        <f t="shared" si="131"/>
        <v>57500</v>
      </c>
      <c r="CF23" s="47">
        <f t="shared" si="132"/>
        <v>57500</v>
      </c>
      <c r="CG23" s="47">
        <f t="shared" si="133"/>
        <v>57500</v>
      </c>
      <c r="CH23" s="47">
        <f t="shared" si="134"/>
        <v>57500</v>
      </c>
      <c r="CI23" s="47">
        <f t="shared" si="135"/>
        <v>57500</v>
      </c>
      <c r="CJ23" s="47">
        <f t="shared" si="136"/>
        <v>57500</v>
      </c>
      <c r="CK23" s="47">
        <f t="shared" si="137"/>
        <v>57500</v>
      </c>
      <c r="CL23" s="47">
        <f t="shared" si="138"/>
        <v>57500</v>
      </c>
      <c r="CM23" s="47">
        <f t="shared" si="139"/>
        <v>57500</v>
      </c>
      <c r="CN23" s="47">
        <f t="shared" si="140"/>
        <v>57500</v>
      </c>
      <c r="CO23" s="47">
        <f t="shared" si="141"/>
        <v>57500</v>
      </c>
      <c r="CP23" s="47">
        <f>I23/12</f>
        <v>57500</v>
      </c>
      <c r="CQ23" s="47">
        <f t="shared" si="142"/>
        <v>57500</v>
      </c>
      <c r="CR23" s="47">
        <f t="shared" si="143"/>
        <v>57500</v>
      </c>
      <c r="CS23" s="47">
        <f t="shared" si="144"/>
        <v>57500</v>
      </c>
      <c r="CT23" s="47">
        <f t="shared" si="145"/>
        <v>57500</v>
      </c>
      <c r="CU23" s="47">
        <f t="shared" si="146"/>
        <v>57500</v>
      </c>
      <c r="CV23" s="47">
        <f t="shared" si="147"/>
        <v>57500</v>
      </c>
      <c r="CW23" s="47">
        <f t="shared" si="148"/>
        <v>57500</v>
      </c>
      <c r="CX23" s="47">
        <f t="shared" si="149"/>
        <v>57500</v>
      </c>
      <c r="CY23" s="47">
        <f t="shared" si="150"/>
        <v>57500</v>
      </c>
      <c r="CZ23" s="47">
        <f t="shared" si="151"/>
        <v>57500</v>
      </c>
      <c r="DA23" s="47">
        <f t="shared" si="152"/>
        <v>57500</v>
      </c>
    </row>
    <row r="24" spans="1:106" s="257" customFormat="1" ht="14.25" x14ac:dyDescent="0.35">
      <c r="A24" s="246" t="s">
        <v>307</v>
      </c>
      <c r="B24" s="250">
        <f>B42</f>
        <v>9300000</v>
      </c>
      <c r="C24" s="250">
        <f>E42+B42</f>
        <v>9300000</v>
      </c>
      <c r="D24" s="250">
        <f>E42+B42</f>
        <v>9300000</v>
      </c>
      <c r="E24" s="250">
        <f>E42+B42</f>
        <v>9300000</v>
      </c>
      <c r="F24" s="250">
        <f>E42+B42</f>
        <v>9300000</v>
      </c>
      <c r="G24" s="250">
        <f>E42+B42</f>
        <v>9300000</v>
      </c>
      <c r="H24" s="250">
        <f>E42+B42</f>
        <v>9300000</v>
      </c>
      <c r="I24" s="250">
        <f>E42+B42</f>
        <v>9300000</v>
      </c>
      <c r="J24" s="257">
        <f>B24/12</f>
        <v>775000</v>
      </c>
      <c r="K24" s="257">
        <f>J24</f>
        <v>775000</v>
      </c>
      <c r="L24" s="257">
        <f t="shared" ref="L24" si="164">K24</f>
        <v>775000</v>
      </c>
      <c r="M24" s="257">
        <f t="shared" ref="M24" si="165">L24</f>
        <v>775000</v>
      </c>
      <c r="N24" s="257">
        <f t="shared" ref="N24" si="166">M24</f>
        <v>775000</v>
      </c>
      <c r="O24" s="257">
        <f t="shared" ref="O24" si="167">N24</f>
        <v>775000</v>
      </c>
      <c r="P24" s="257">
        <f>O24</f>
        <v>775000</v>
      </c>
      <c r="Q24" s="257">
        <f>P24</f>
        <v>775000</v>
      </c>
      <c r="R24" s="257">
        <f t="shared" ref="R24:U24" si="168">Q24</f>
        <v>775000</v>
      </c>
      <c r="S24" s="257">
        <f t="shared" si="168"/>
        <v>775000</v>
      </c>
      <c r="T24" s="257">
        <f t="shared" si="168"/>
        <v>775000</v>
      </c>
      <c r="U24" s="257">
        <f t="shared" si="168"/>
        <v>775000</v>
      </c>
      <c r="V24" s="257">
        <f>C24/12</f>
        <v>775000</v>
      </c>
      <c r="W24" s="257">
        <f>V24</f>
        <v>775000</v>
      </c>
      <c r="X24" s="257">
        <f t="shared" ref="X24:Y24" si="169">W24</f>
        <v>775000</v>
      </c>
      <c r="Y24" s="257">
        <f t="shared" si="169"/>
        <v>775000</v>
      </c>
      <c r="Z24" s="257">
        <f t="shared" si="160"/>
        <v>775000</v>
      </c>
      <c r="AA24" s="257">
        <f t="shared" si="160"/>
        <v>775000</v>
      </c>
      <c r="AB24" s="257">
        <f t="shared" ref="AB24:AC24" si="170">AA24</f>
        <v>775000</v>
      </c>
      <c r="AC24" s="257">
        <f t="shared" si="170"/>
        <v>775000</v>
      </c>
      <c r="AD24" s="257">
        <f t="shared" si="161"/>
        <v>775000</v>
      </c>
      <c r="AE24" s="257">
        <f t="shared" si="161"/>
        <v>775000</v>
      </c>
      <c r="AF24" s="257">
        <f t="shared" si="161"/>
        <v>775000</v>
      </c>
      <c r="AG24" s="257">
        <f t="shared" si="161"/>
        <v>775000</v>
      </c>
      <c r="AH24" s="257">
        <f>D24/12</f>
        <v>775000</v>
      </c>
      <c r="AI24" s="257">
        <f t="shared" si="161"/>
        <v>775000</v>
      </c>
      <c r="AJ24" s="257">
        <f t="shared" si="161"/>
        <v>775000</v>
      </c>
      <c r="AK24" s="257">
        <f t="shared" si="161"/>
        <v>775000</v>
      </c>
      <c r="AL24" s="257">
        <f t="shared" si="161"/>
        <v>775000</v>
      </c>
      <c r="AM24" s="257">
        <f t="shared" si="161"/>
        <v>775000</v>
      </c>
      <c r="AN24" s="257">
        <f t="shared" si="161"/>
        <v>775000</v>
      </c>
      <c r="AO24" s="257">
        <f t="shared" si="161"/>
        <v>775000</v>
      </c>
      <c r="AP24" s="257">
        <f t="shared" si="162"/>
        <v>775000</v>
      </c>
      <c r="AQ24" s="257">
        <f t="shared" si="162"/>
        <v>775000</v>
      </c>
      <c r="AR24" s="257">
        <f t="shared" si="162"/>
        <v>775000</v>
      </c>
      <c r="AS24" s="257">
        <f t="shared" si="162"/>
        <v>775000</v>
      </c>
      <c r="AT24" s="257">
        <f>E24/12</f>
        <v>775000</v>
      </c>
      <c r="AU24" s="257">
        <f>AT24</f>
        <v>775000</v>
      </c>
      <c r="AV24" s="257">
        <f t="shared" si="162"/>
        <v>775000</v>
      </c>
      <c r="AW24" s="257">
        <f t="shared" si="162"/>
        <v>775000</v>
      </c>
      <c r="AX24" s="257">
        <f t="shared" si="162"/>
        <v>775000</v>
      </c>
      <c r="AY24" s="257">
        <f t="shared" si="162"/>
        <v>775000</v>
      </c>
      <c r="AZ24" s="257">
        <f t="shared" si="162"/>
        <v>775000</v>
      </c>
      <c r="BA24" s="257">
        <f t="shared" si="162"/>
        <v>775000</v>
      </c>
      <c r="BB24" s="257">
        <f t="shared" si="163"/>
        <v>775000</v>
      </c>
      <c r="BC24" s="257">
        <f t="shared" si="163"/>
        <v>775000</v>
      </c>
      <c r="BD24" s="257">
        <f t="shared" si="163"/>
        <v>775000</v>
      </c>
      <c r="BE24" s="257">
        <f t="shared" si="163"/>
        <v>775000</v>
      </c>
      <c r="BF24" s="252">
        <f>F24/12</f>
        <v>775000</v>
      </c>
      <c r="BG24" s="257">
        <f>BF24</f>
        <v>775000</v>
      </c>
      <c r="BH24" s="257">
        <f t="shared" si="163"/>
        <v>775000</v>
      </c>
      <c r="BI24" s="257">
        <f t="shared" si="163"/>
        <v>775000</v>
      </c>
      <c r="BJ24" s="257">
        <f t="shared" si="163"/>
        <v>775000</v>
      </c>
      <c r="BK24" s="257">
        <f t="shared" si="163"/>
        <v>775000</v>
      </c>
      <c r="BL24" s="257">
        <f t="shared" si="163"/>
        <v>775000</v>
      </c>
      <c r="BM24" s="257">
        <f t="shared" si="114"/>
        <v>775000</v>
      </c>
      <c r="BN24" s="257">
        <f t="shared" si="115"/>
        <v>775000</v>
      </c>
      <c r="BO24" s="257">
        <f t="shared" si="116"/>
        <v>775000</v>
      </c>
      <c r="BP24" s="257">
        <f t="shared" si="117"/>
        <v>775000</v>
      </c>
      <c r="BQ24" s="257">
        <f t="shared" si="118"/>
        <v>775000</v>
      </c>
      <c r="BR24" s="252">
        <f>G24/12</f>
        <v>775000</v>
      </c>
      <c r="BS24" s="257">
        <f>BR24</f>
        <v>775000</v>
      </c>
      <c r="BT24" s="257">
        <f t="shared" si="121"/>
        <v>775000</v>
      </c>
      <c r="BU24" s="257">
        <f t="shared" si="122"/>
        <v>775000</v>
      </c>
      <c r="BV24" s="257">
        <f t="shared" si="123"/>
        <v>775000</v>
      </c>
      <c r="BW24" s="257">
        <f t="shared" si="124"/>
        <v>775000</v>
      </c>
      <c r="BX24" s="257">
        <f t="shared" si="125"/>
        <v>775000</v>
      </c>
      <c r="BY24" s="257">
        <f t="shared" si="126"/>
        <v>775000</v>
      </c>
      <c r="BZ24" s="257">
        <f t="shared" si="127"/>
        <v>775000</v>
      </c>
      <c r="CA24" s="257">
        <f t="shared" si="128"/>
        <v>775000</v>
      </c>
      <c r="CB24" s="257">
        <f t="shared" si="129"/>
        <v>775000</v>
      </c>
      <c r="CC24" s="257">
        <f t="shared" si="130"/>
        <v>775000</v>
      </c>
      <c r="CD24" s="252">
        <f>H24/12</f>
        <v>775000</v>
      </c>
      <c r="CE24" s="257">
        <f>CD24</f>
        <v>775000</v>
      </c>
      <c r="CF24" s="257">
        <f t="shared" si="132"/>
        <v>775000</v>
      </c>
      <c r="CG24" s="257">
        <f t="shared" si="133"/>
        <v>775000</v>
      </c>
      <c r="CH24" s="257">
        <f t="shared" si="134"/>
        <v>775000</v>
      </c>
      <c r="CI24" s="257">
        <f t="shared" si="135"/>
        <v>775000</v>
      </c>
      <c r="CJ24" s="257">
        <f t="shared" si="136"/>
        <v>775000</v>
      </c>
      <c r="CK24" s="257">
        <f t="shared" si="137"/>
        <v>775000</v>
      </c>
      <c r="CL24" s="257">
        <f t="shared" si="138"/>
        <v>775000</v>
      </c>
      <c r="CM24" s="257">
        <f t="shared" si="139"/>
        <v>775000</v>
      </c>
      <c r="CN24" s="257">
        <f t="shared" si="140"/>
        <v>775000</v>
      </c>
      <c r="CO24" s="257">
        <f t="shared" si="141"/>
        <v>775000</v>
      </c>
      <c r="CP24" s="252">
        <f>I24/12</f>
        <v>775000</v>
      </c>
      <c r="CQ24" s="257">
        <f>CP24</f>
        <v>775000</v>
      </c>
      <c r="CR24" s="257">
        <f t="shared" si="143"/>
        <v>775000</v>
      </c>
      <c r="CS24" s="257">
        <f t="shared" si="144"/>
        <v>775000</v>
      </c>
      <c r="CT24" s="257">
        <f t="shared" si="145"/>
        <v>775000</v>
      </c>
      <c r="CU24" s="257">
        <f t="shared" si="146"/>
        <v>775000</v>
      </c>
      <c r="CV24" s="257">
        <f t="shared" si="147"/>
        <v>775000</v>
      </c>
      <c r="CW24" s="257">
        <f t="shared" si="148"/>
        <v>775000</v>
      </c>
      <c r="CX24" s="257">
        <f t="shared" si="149"/>
        <v>775000</v>
      </c>
      <c r="CY24" s="257">
        <f t="shared" si="150"/>
        <v>775000</v>
      </c>
      <c r="CZ24" s="257">
        <f t="shared" si="151"/>
        <v>775000</v>
      </c>
      <c r="DA24" s="257">
        <f t="shared" si="152"/>
        <v>775000</v>
      </c>
      <c r="DB24" s="252"/>
    </row>
    <row r="25" spans="1:106" s="257" customFormat="1" ht="14.25" x14ac:dyDescent="0.35">
      <c r="A25" s="246" t="s">
        <v>307</v>
      </c>
      <c r="B25" s="250">
        <f>C41/C40</f>
        <v>0</v>
      </c>
      <c r="C25" s="250">
        <f>C41/C40</f>
        <v>0</v>
      </c>
      <c r="D25" s="250">
        <f>C41/C40</f>
        <v>0</v>
      </c>
      <c r="E25" s="250">
        <f>C41/C40</f>
        <v>0</v>
      </c>
      <c r="F25" s="250">
        <f>C41/C40</f>
        <v>0</v>
      </c>
      <c r="G25" s="250">
        <f>C41/C40</f>
        <v>0</v>
      </c>
      <c r="H25" s="250">
        <f>C41/C40</f>
        <v>0</v>
      </c>
      <c r="I25" s="250">
        <f>C41/C40</f>
        <v>0</v>
      </c>
      <c r="J25" s="257">
        <f>B25/12</f>
        <v>0</v>
      </c>
      <c r="K25" s="257">
        <f>B25/12</f>
        <v>0</v>
      </c>
      <c r="L25" s="257">
        <f>B25/12</f>
        <v>0</v>
      </c>
      <c r="M25" s="257">
        <f>B25/12</f>
        <v>0</v>
      </c>
      <c r="N25" s="257">
        <f>B25/12</f>
        <v>0</v>
      </c>
      <c r="O25" s="257">
        <f>B25/12</f>
        <v>0</v>
      </c>
      <c r="P25" s="257">
        <f>B25/12</f>
        <v>0</v>
      </c>
      <c r="Q25" s="257">
        <f>B25/12</f>
        <v>0</v>
      </c>
      <c r="R25" s="257">
        <f>B25/12</f>
        <v>0</v>
      </c>
      <c r="S25" s="257">
        <f>B25/12</f>
        <v>0</v>
      </c>
      <c r="T25" s="257">
        <f>B25/12</f>
        <v>0</v>
      </c>
      <c r="U25" s="257">
        <f>B25/12</f>
        <v>0</v>
      </c>
      <c r="V25" s="257">
        <f>C25/12</f>
        <v>0</v>
      </c>
      <c r="W25" s="257">
        <f>C25/12</f>
        <v>0</v>
      </c>
      <c r="X25" s="257">
        <f>C25/12</f>
        <v>0</v>
      </c>
      <c r="Y25" s="257">
        <f>C25/12</f>
        <v>0</v>
      </c>
      <c r="Z25" s="257">
        <f>C25/12</f>
        <v>0</v>
      </c>
      <c r="AA25" s="257">
        <f>C25/12</f>
        <v>0</v>
      </c>
      <c r="AB25" s="257">
        <f>C25/12</f>
        <v>0</v>
      </c>
      <c r="AC25" s="257">
        <f>C25/12</f>
        <v>0</v>
      </c>
      <c r="AD25" s="257">
        <f t="shared" si="161"/>
        <v>0</v>
      </c>
      <c r="AE25" s="257">
        <f t="shared" si="161"/>
        <v>0</v>
      </c>
      <c r="AF25" s="257">
        <f t="shared" si="161"/>
        <v>0</v>
      </c>
      <c r="AG25" s="257">
        <f t="shared" si="161"/>
        <v>0</v>
      </c>
      <c r="AH25" s="257">
        <f>D25/12</f>
        <v>0</v>
      </c>
      <c r="AI25" s="257">
        <f t="shared" si="161"/>
        <v>0</v>
      </c>
      <c r="AJ25" s="257">
        <f t="shared" si="161"/>
        <v>0</v>
      </c>
      <c r="AK25" s="257">
        <f t="shared" si="161"/>
        <v>0</v>
      </c>
      <c r="AL25" s="257">
        <f t="shared" si="161"/>
        <v>0</v>
      </c>
      <c r="AM25" s="257">
        <f t="shared" si="161"/>
        <v>0</v>
      </c>
      <c r="AN25" s="257">
        <f t="shared" si="161"/>
        <v>0</v>
      </c>
      <c r="AO25" s="257">
        <f t="shared" si="161"/>
        <v>0</v>
      </c>
      <c r="AP25" s="257">
        <f t="shared" si="162"/>
        <v>0</v>
      </c>
      <c r="AQ25" s="257">
        <f t="shared" si="162"/>
        <v>0</v>
      </c>
      <c r="AR25" s="257">
        <f t="shared" si="162"/>
        <v>0</v>
      </c>
      <c r="AS25" s="257">
        <f t="shared" si="162"/>
        <v>0</v>
      </c>
      <c r="AT25" s="257">
        <f>E25/12</f>
        <v>0</v>
      </c>
      <c r="AU25" s="257">
        <f t="shared" si="162"/>
        <v>0</v>
      </c>
      <c r="AV25" s="257">
        <f t="shared" si="162"/>
        <v>0</v>
      </c>
      <c r="AW25" s="257">
        <f t="shared" si="162"/>
        <v>0</v>
      </c>
      <c r="AX25" s="257">
        <f t="shared" si="162"/>
        <v>0</v>
      </c>
      <c r="AY25" s="257">
        <f t="shared" si="162"/>
        <v>0</v>
      </c>
      <c r="AZ25" s="257">
        <f t="shared" si="162"/>
        <v>0</v>
      </c>
      <c r="BA25" s="257">
        <f t="shared" si="162"/>
        <v>0</v>
      </c>
      <c r="BB25" s="257">
        <f t="shared" si="163"/>
        <v>0</v>
      </c>
      <c r="BC25" s="257">
        <f t="shared" si="163"/>
        <v>0</v>
      </c>
      <c r="BD25" s="257">
        <f t="shared" si="163"/>
        <v>0</v>
      </c>
      <c r="BE25" s="257">
        <f t="shared" si="163"/>
        <v>0</v>
      </c>
      <c r="BF25" s="252">
        <f>F25/12</f>
        <v>0</v>
      </c>
      <c r="BG25" s="257">
        <f t="shared" si="163"/>
        <v>0</v>
      </c>
      <c r="BH25" s="257">
        <f t="shared" si="163"/>
        <v>0</v>
      </c>
      <c r="BI25" s="257">
        <f t="shared" si="163"/>
        <v>0</v>
      </c>
      <c r="BJ25" s="257">
        <f t="shared" si="163"/>
        <v>0</v>
      </c>
      <c r="BK25" s="257">
        <f t="shared" si="163"/>
        <v>0</v>
      </c>
      <c r="BL25" s="257">
        <f t="shared" si="163"/>
        <v>0</v>
      </c>
      <c r="BM25" s="257">
        <f t="shared" si="114"/>
        <v>0</v>
      </c>
      <c r="BN25" s="257">
        <f t="shared" si="115"/>
        <v>0</v>
      </c>
      <c r="BO25" s="257">
        <f t="shared" si="116"/>
        <v>0</v>
      </c>
      <c r="BP25" s="257">
        <f t="shared" si="117"/>
        <v>0</v>
      </c>
      <c r="BQ25" s="257">
        <f t="shared" si="118"/>
        <v>0</v>
      </c>
      <c r="BR25" s="252">
        <f t="shared" si="119"/>
        <v>0</v>
      </c>
      <c r="BS25" s="257">
        <f t="shared" si="120"/>
        <v>0</v>
      </c>
      <c r="BT25" s="257">
        <f t="shared" si="121"/>
        <v>0</v>
      </c>
      <c r="BU25" s="257">
        <f t="shared" si="122"/>
        <v>0</v>
      </c>
      <c r="BV25" s="257">
        <f t="shared" si="123"/>
        <v>0</v>
      </c>
      <c r="BW25" s="257">
        <f t="shared" si="124"/>
        <v>0</v>
      </c>
      <c r="BX25" s="257">
        <f t="shared" si="125"/>
        <v>0</v>
      </c>
      <c r="BY25" s="257">
        <f t="shared" si="126"/>
        <v>0</v>
      </c>
      <c r="BZ25" s="257">
        <f t="shared" si="127"/>
        <v>0</v>
      </c>
      <c r="CA25" s="257">
        <f t="shared" si="128"/>
        <v>0</v>
      </c>
      <c r="CB25" s="257">
        <f t="shared" si="129"/>
        <v>0</v>
      </c>
      <c r="CC25" s="257">
        <f t="shared" si="130"/>
        <v>0</v>
      </c>
      <c r="CD25" s="252">
        <f>CC25</f>
        <v>0</v>
      </c>
      <c r="CE25" s="257">
        <f t="shared" ref="CE25" si="171">CD25</f>
        <v>0</v>
      </c>
      <c r="CF25" s="257">
        <f t="shared" si="132"/>
        <v>0</v>
      </c>
      <c r="CG25" s="257">
        <f t="shared" si="133"/>
        <v>0</v>
      </c>
      <c r="CH25" s="257">
        <f t="shared" si="134"/>
        <v>0</v>
      </c>
      <c r="CI25" s="257">
        <f t="shared" si="135"/>
        <v>0</v>
      </c>
      <c r="CJ25" s="257">
        <f t="shared" si="136"/>
        <v>0</v>
      </c>
      <c r="CK25" s="257">
        <f t="shared" si="137"/>
        <v>0</v>
      </c>
      <c r="CL25" s="257">
        <f t="shared" si="138"/>
        <v>0</v>
      </c>
      <c r="CM25" s="257">
        <f t="shared" si="139"/>
        <v>0</v>
      </c>
      <c r="CN25" s="257">
        <f t="shared" si="140"/>
        <v>0</v>
      </c>
      <c r="CO25" s="257">
        <f t="shared" si="141"/>
        <v>0</v>
      </c>
      <c r="CP25" s="252">
        <f t="shared" ref="CP25" si="172">CO25</f>
        <v>0</v>
      </c>
      <c r="CQ25" s="257">
        <f t="shared" si="142"/>
        <v>0</v>
      </c>
      <c r="CR25" s="257">
        <f t="shared" si="143"/>
        <v>0</v>
      </c>
      <c r="CS25" s="257">
        <f t="shared" si="144"/>
        <v>0</v>
      </c>
      <c r="CT25" s="257">
        <f t="shared" si="145"/>
        <v>0</v>
      </c>
      <c r="CU25" s="257">
        <f t="shared" si="146"/>
        <v>0</v>
      </c>
      <c r="CV25" s="257">
        <f t="shared" si="147"/>
        <v>0</v>
      </c>
      <c r="CW25" s="257">
        <f t="shared" si="148"/>
        <v>0</v>
      </c>
      <c r="CX25" s="257">
        <f t="shared" si="149"/>
        <v>0</v>
      </c>
      <c r="CY25" s="257">
        <f t="shared" si="150"/>
        <v>0</v>
      </c>
      <c r="CZ25" s="257">
        <f t="shared" si="151"/>
        <v>0</v>
      </c>
      <c r="DA25" s="257">
        <f t="shared" si="152"/>
        <v>0</v>
      </c>
      <c r="DB25" s="252"/>
    </row>
    <row r="26" spans="1:106" s="255" customFormat="1" x14ac:dyDescent="0.2">
      <c r="A26" s="253" t="s">
        <v>114</v>
      </c>
      <c r="B26" s="254">
        <f>SUM(B20:B25)</f>
        <v>9550000</v>
      </c>
      <c r="C26" s="254">
        <f>SUM(C20:C25)</f>
        <v>9895000</v>
      </c>
      <c r="D26" s="254">
        <f>SUM(D20:D25)</f>
        <v>13608750</v>
      </c>
      <c r="E26" s="254">
        <f>SUM(E20:E25)</f>
        <v>13608750</v>
      </c>
      <c r="F26" s="254">
        <f>SUM(F20:F25)</f>
        <v>13608750</v>
      </c>
      <c r="G26" s="254">
        <f t="shared" ref="G26" si="173">SUM(G20:G25)</f>
        <v>13608750</v>
      </c>
      <c r="H26" s="254">
        <f>SUM(H20:H25)</f>
        <v>13608750</v>
      </c>
      <c r="I26" s="254">
        <f>SUM(I20:I25)</f>
        <v>13608750</v>
      </c>
      <c r="J26" s="254">
        <f>SUM(J20:J25)</f>
        <v>785416.66666666663</v>
      </c>
      <c r="K26" s="254">
        <f t="shared" ref="K26:BV26" si="174">SUM(K20:K25)</f>
        <v>785416.66666666663</v>
      </c>
      <c r="L26" s="254">
        <f t="shared" si="174"/>
        <v>785416.66666666663</v>
      </c>
      <c r="M26" s="254">
        <f t="shared" si="174"/>
        <v>785416.66666666663</v>
      </c>
      <c r="N26" s="254">
        <f t="shared" si="174"/>
        <v>785416.66666666663</v>
      </c>
      <c r="O26" s="254">
        <f t="shared" si="174"/>
        <v>785416.66666666663</v>
      </c>
      <c r="P26" s="254">
        <f t="shared" si="174"/>
        <v>785416.66666666663</v>
      </c>
      <c r="Q26" s="254">
        <f t="shared" si="174"/>
        <v>785416.66666666663</v>
      </c>
      <c r="R26" s="254">
        <f t="shared" si="174"/>
        <v>785416.66666666663</v>
      </c>
      <c r="S26" s="254">
        <f t="shared" si="174"/>
        <v>785416.66666666663</v>
      </c>
      <c r="T26" s="254">
        <f t="shared" si="174"/>
        <v>785416.66666666663</v>
      </c>
      <c r="U26" s="254">
        <f t="shared" si="174"/>
        <v>785416.66666666663</v>
      </c>
      <c r="V26" s="254">
        <f t="shared" si="174"/>
        <v>824583.33333333337</v>
      </c>
      <c r="W26" s="254">
        <f t="shared" si="174"/>
        <v>824583.33333333337</v>
      </c>
      <c r="X26" s="254">
        <f t="shared" si="174"/>
        <v>824583.33333333337</v>
      </c>
      <c r="Y26" s="254">
        <f t="shared" si="174"/>
        <v>824583.33333333337</v>
      </c>
      <c r="Z26" s="254">
        <f t="shared" si="174"/>
        <v>824583.33333333337</v>
      </c>
      <c r="AA26" s="254">
        <f t="shared" si="174"/>
        <v>824583.33333333337</v>
      </c>
      <c r="AB26" s="254">
        <f t="shared" si="174"/>
        <v>824583.33333333337</v>
      </c>
      <c r="AC26" s="254">
        <f t="shared" si="174"/>
        <v>824583.33333333337</v>
      </c>
      <c r="AD26" s="254">
        <f t="shared" si="174"/>
        <v>824583.33333333337</v>
      </c>
      <c r="AE26" s="254">
        <f t="shared" si="174"/>
        <v>824583.33333333337</v>
      </c>
      <c r="AF26" s="254">
        <f t="shared" si="174"/>
        <v>824583.33333333337</v>
      </c>
      <c r="AG26" s="254">
        <f t="shared" si="174"/>
        <v>824583.33333333337</v>
      </c>
      <c r="AH26" s="254">
        <f t="shared" si="174"/>
        <v>1134062.5</v>
      </c>
      <c r="AI26" s="254">
        <f t="shared" si="174"/>
        <v>1134062.5</v>
      </c>
      <c r="AJ26" s="254">
        <f t="shared" si="174"/>
        <v>1134062.5</v>
      </c>
      <c r="AK26" s="254">
        <f t="shared" si="174"/>
        <v>1134062.5</v>
      </c>
      <c r="AL26" s="254">
        <f t="shared" si="174"/>
        <v>1134062.5</v>
      </c>
      <c r="AM26" s="254">
        <f t="shared" si="174"/>
        <v>1134062.5</v>
      </c>
      <c r="AN26" s="254">
        <f t="shared" si="174"/>
        <v>1134062.5</v>
      </c>
      <c r="AO26" s="254">
        <f t="shared" si="174"/>
        <v>1134062.5</v>
      </c>
      <c r="AP26" s="254">
        <f t="shared" si="174"/>
        <v>1134062.5</v>
      </c>
      <c r="AQ26" s="254">
        <f t="shared" si="174"/>
        <v>1134062.5</v>
      </c>
      <c r="AR26" s="254">
        <f t="shared" si="174"/>
        <v>1134062.5</v>
      </c>
      <c r="AS26" s="254">
        <f t="shared" si="174"/>
        <v>1134062.5</v>
      </c>
      <c r="AT26" s="254">
        <f t="shared" si="174"/>
        <v>1134062.5</v>
      </c>
      <c r="AU26" s="254">
        <f t="shared" si="174"/>
        <v>1134062.5</v>
      </c>
      <c r="AV26" s="254">
        <f t="shared" si="174"/>
        <v>1134062.5</v>
      </c>
      <c r="AW26" s="254">
        <f t="shared" si="174"/>
        <v>1134062.5</v>
      </c>
      <c r="AX26" s="254">
        <f t="shared" si="174"/>
        <v>1134062.5</v>
      </c>
      <c r="AY26" s="254">
        <f t="shared" si="174"/>
        <v>1134062.5</v>
      </c>
      <c r="AZ26" s="254">
        <f t="shared" si="174"/>
        <v>1134062.5</v>
      </c>
      <c r="BA26" s="254">
        <f t="shared" si="174"/>
        <v>1134062.5</v>
      </c>
      <c r="BB26" s="254">
        <f t="shared" si="174"/>
        <v>1134062.5</v>
      </c>
      <c r="BC26" s="254">
        <f t="shared" si="174"/>
        <v>1134062.5</v>
      </c>
      <c r="BD26" s="254">
        <f t="shared" si="174"/>
        <v>1134062.5</v>
      </c>
      <c r="BE26" s="254">
        <f t="shared" si="174"/>
        <v>1134062.5</v>
      </c>
      <c r="BF26" s="254">
        <f t="shared" si="174"/>
        <v>1134062.5</v>
      </c>
      <c r="BG26" s="254">
        <f t="shared" si="174"/>
        <v>1134062.5</v>
      </c>
      <c r="BH26" s="254">
        <f t="shared" si="174"/>
        <v>1134062.5</v>
      </c>
      <c r="BI26" s="254">
        <f t="shared" si="174"/>
        <v>1134062.5</v>
      </c>
      <c r="BJ26" s="254">
        <f t="shared" si="174"/>
        <v>1134062.5</v>
      </c>
      <c r="BK26" s="254">
        <f t="shared" si="174"/>
        <v>1134062.5</v>
      </c>
      <c r="BL26" s="254">
        <f t="shared" si="174"/>
        <v>1134062.5</v>
      </c>
      <c r="BM26" s="254">
        <f t="shared" si="174"/>
        <v>1134062.5</v>
      </c>
      <c r="BN26" s="254">
        <f t="shared" si="174"/>
        <v>1134062.5</v>
      </c>
      <c r="BO26" s="254">
        <f t="shared" si="174"/>
        <v>1134062.5</v>
      </c>
      <c r="BP26" s="254">
        <f t="shared" si="174"/>
        <v>1134062.5</v>
      </c>
      <c r="BQ26" s="254">
        <f t="shared" si="174"/>
        <v>1134062.5</v>
      </c>
      <c r="BR26" s="254">
        <f t="shared" si="174"/>
        <v>1134062.5</v>
      </c>
      <c r="BS26" s="254">
        <f t="shared" si="174"/>
        <v>1134062.5</v>
      </c>
      <c r="BT26" s="254">
        <f t="shared" si="174"/>
        <v>1134062.5</v>
      </c>
      <c r="BU26" s="254">
        <f t="shared" si="174"/>
        <v>1134062.5</v>
      </c>
      <c r="BV26" s="254">
        <f t="shared" si="174"/>
        <v>1134062.5</v>
      </c>
      <c r="BW26" s="254">
        <f t="shared" ref="BW26:CH26" si="175">SUM(BW20:BW25)</f>
        <v>1134062.5</v>
      </c>
      <c r="BX26" s="254">
        <f t="shared" si="175"/>
        <v>1134062.5</v>
      </c>
      <c r="BY26" s="254">
        <f t="shared" si="175"/>
        <v>1134062.5</v>
      </c>
      <c r="BZ26" s="254">
        <f t="shared" si="175"/>
        <v>1134062.5</v>
      </c>
      <c r="CA26" s="254">
        <f t="shared" si="175"/>
        <v>1134062.5</v>
      </c>
      <c r="CB26" s="254">
        <f t="shared" si="175"/>
        <v>1134062.5</v>
      </c>
      <c r="CC26" s="254">
        <f t="shared" si="175"/>
        <v>1134062.5</v>
      </c>
      <c r="CD26" s="254">
        <f t="shared" si="175"/>
        <v>1134062.5</v>
      </c>
      <c r="CE26" s="254">
        <f t="shared" si="175"/>
        <v>1134062.5</v>
      </c>
      <c r="CF26" s="254">
        <f t="shared" si="175"/>
        <v>1134062.5</v>
      </c>
      <c r="CG26" s="254">
        <f t="shared" si="175"/>
        <v>1134062.5</v>
      </c>
      <c r="CH26" s="254">
        <f t="shared" si="175"/>
        <v>1134062.5</v>
      </c>
      <c r="CI26" s="254">
        <f t="shared" ref="CI26:CT26" si="176">SUM(CI20:CI25)</f>
        <v>1134062.5</v>
      </c>
      <c r="CJ26" s="254">
        <f t="shared" si="176"/>
        <v>1134062.5</v>
      </c>
      <c r="CK26" s="254">
        <f t="shared" si="176"/>
        <v>1134062.5</v>
      </c>
      <c r="CL26" s="254">
        <f t="shared" si="176"/>
        <v>1134062.5</v>
      </c>
      <c r="CM26" s="254">
        <f t="shared" si="176"/>
        <v>1134062.5</v>
      </c>
      <c r="CN26" s="254">
        <f t="shared" si="176"/>
        <v>1134062.5</v>
      </c>
      <c r="CO26" s="254">
        <f t="shared" si="176"/>
        <v>1134062.5</v>
      </c>
      <c r="CP26" s="254">
        <f t="shared" si="176"/>
        <v>1134062.5</v>
      </c>
      <c r="CQ26" s="254">
        <f t="shared" si="176"/>
        <v>1134062.5</v>
      </c>
      <c r="CR26" s="254">
        <f t="shared" si="176"/>
        <v>1134062.5</v>
      </c>
      <c r="CS26" s="254">
        <f t="shared" si="176"/>
        <v>1134062.5</v>
      </c>
      <c r="CT26" s="254">
        <f t="shared" si="176"/>
        <v>1134062.5</v>
      </c>
      <c r="CU26" s="254">
        <f t="shared" ref="CU26:DA26" si="177">SUM(CU20:CU25)</f>
        <v>1134062.5</v>
      </c>
      <c r="CV26" s="254">
        <f t="shared" si="177"/>
        <v>1134062.5</v>
      </c>
      <c r="CW26" s="254">
        <f t="shared" si="177"/>
        <v>1134062.5</v>
      </c>
      <c r="CX26" s="254">
        <f t="shared" si="177"/>
        <v>1134062.5</v>
      </c>
      <c r="CY26" s="254">
        <f t="shared" si="177"/>
        <v>1134062.5</v>
      </c>
      <c r="CZ26" s="254">
        <f t="shared" si="177"/>
        <v>1134062.5</v>
      </c>
      <c r="DA26" s="254">
        <f t="shared" si="177"/>
        <v>1134062.5</v>
      </c>
      <c r="DB26" s="254"/>
    </row>
    <row r="27" spans="1:106" s="47" customFormat="1" x14ac:dyDescent="0.2">
      <c r="A27" s="243"/>
      <c r="B27" s="244"/>
      <c r="C27" s="244"/>
      <c r="D27" s="244"/>
      <c r="E27" s="244"/>
      <c r="F27" s="244"/>
      <c r="G27" s="244"/>
      <c r="H27" s="244"/>
      <c r="I27" s="244"/>
    </row>
    <row r="28" spans="1:106" s="47" customFormat="1" x14ac:dyDescent="0.2">
      <c r="A28" s="253" t="s">
        <v>84</v>
      </c>
      <c r="B28" s="256"/>
      <c r="C28" s="256"/>
      <c r="D28" s="256"/>
      <c r="E28" s="256"/>
      <c r="F28" s="256"/>
      <c r="G28" s="256"/>
      <c r="H28" s="256"/>
      <c r="I28" s="256"/>
    </row>
    <row r="29" spans="1:106" s="251" customFormat="1" ht="14.25" x14ac:dyDescent="0.35">
      <c r="A29" s="249" t="s">
        <v>150</v>
      </c>
      <c r="B29" s="258">
        <v>0</v>
      </c>
      <c r="C29" s="258">
        <v>100000</v>
      </c>
      <c r="D29" s="258">
        <f>C29*6</f>
        <v>600000</v>
      </c>
      <c r="E29" s="258">
        <f>D29</f>
        <v>600000</v>
      </c>
      <c r="F29" s="258">
        <f t="shared" ref="F29:I29" si="178">E29</f>
        <v>600000</v>
      </c>
      <c r="G29" s="258">
        <f t="shared" si="178"/>
        <v>600000</v>
      </c>
      <c r="H29" s="258">
        <f t="shared" si="178"/>
        <v>600000</v>
      </c>
      <c r="I29" s="258">
        <f t="shared" si="178"/>
        <v>600000</v>
      </c>
      <c r="V29" s="251">
        <f>C29/12</f>
        <v>8333.3333333333339</v>
      </c>
      <c r="W29" s="251">
        <f t="shared" ref="W29:AB29" si="179">V29</f>
        <v>8333.3333333333339</v>
      </c>
      <c r="X29" s="251">
        <f t="shared" si="179"/>
        <v>8333.3333333333339</v>
      </c>
      <c r="Y29" s="251">
        <f t="shared" si="179"/>
        <v>8333.3333333333339</v>
      </c>
      <c r="Z29" s="251">
        <f t="shared" si="179"/>
        <v>8333.3333333333339</v>
      </c>
      <c r="AA29" s="251">
        <f t="shared" si="179"/>
        <v>8333.3333333333339</v>
      </c>
      <c r="AB29" s="251">
        <f t="shared" si="179"/>
        <v>8333.3333333333339</v>
      </c>
      <c r="AC29" s="251">
        <f>C29/12</f>
        <v>8333.3333333333339</v>
      </c>
      <c r="AD29" s="251">
        <f t="shared" ref="AD29:AO29" si="180">AC29</f>
        <v>8333.3333333333339</v>
      </c>
      <c r="AE29" s="251">
        <f t="shared" si="180"/>
        <v>8333.3333333333339</v>
      </c>
      <c r="AF29" s="251">
        <f t="shared" si="180"/>
        <v>8333.3333333333339</v>
      </c>
      <c r="AG29" s="251">
        <f t="shared" si="180"/>
        <v>8333.3333333333339</v>
      </c>
      <c r="AH29" s="251">
        <f>D29/12</f>
        <v>50000</v>
      </c>
      <c r="AI29" s="251">
        <f t="shared" si="180"/>
        <v>50000</v>
      </c>
      <c r="AJ29" s="251">
        <f t="shared" si="180"/>
        <v>50000</v>
      </c>
      <c r="AK29" s="251">
        <f t="shared" si="180"/>
        <v>50000</v>
      </c>
      <c r="AL29" s="251">
        <f t="shared" si="180"/>
        <v>50000</v>
      </c>
      <c r="AM29" s="251">
        <f t="shared" si="180"/>
        <v>50000</v>
      </c>
      <c r="AN29" s="251">
        <f t="shared" si="180"/>
        <v>50000</v>
      </c>
      <c r="AO29" s="251">
        <f t="shared" si="180"/>
        <v>50000</v>
      </c>
      <c r="AP29" s="251">
        <f t="shared" ref="AP29:BA29" si="181">AO29</f>
        <v>50000</v>
      </c>
      <c r="AQ29" s="251">
        <f t="shared" si="181"/>
        <v>50000</v>
      </c>
      <c r="AR29" s="251">
        <f t="shared" si="181"/>
        <v>50000</v>
      </c>
      <c r="AS29" s="251">
        <f t="shared" si="181"/>
        <v>50000</v>
      </c>
      <c r="AT29" s="251">
        <f>E29/12</f>
        <v>50000</v>
      </c>
      <c r="AU29" s="251">
        <f t="shared" si="181"/>
        <v>50000</v>
      </c>
      <c r="AV29" s="251">
        <f t="shared" si="181"/>
        <v>50000</v>
      </c>
      <c r="AW29" s="251">
        <f t="shared" si="181"/>
        <v>50000</v>
      </c>
      <c r="AX29" s="251">
        <f t="shared" si="181"/>
        <v>50000</v>
      </c>
      <c r="AY29" s="251">
        <f t="shared" si="181"/>
        <v>50000</v>
      </c>
      <c r="AZ29" s="251">
        <f t="shared" si="181"/>
        <v>50000</v>
      </c>
      <c r="BA29" s="251">
        <f t="shared" si="181"/>
        <v>50000</v>
      </c>
      <c r="BB29" s="251">
        <f t="shared" ref="BB29:BL29" si="182">BA29</f>
        <v>50000</v>
      </c>
      <c r="BC29" s="251">
        <f t="shared" si="182"/>
        <v>50000</v>
      </c>
      <c r="BD29" s="251">
        <f t="shared" si="182"/>
        <v>50000</v>
      </c>
      <c r="BE29" s="251">
        <f t="shared" si="182"/>
        <v>50000</v>
      </c>
      <c r="BF29" s="252">
        <f>F29/12</f>
        <v>50000</v>
      </c>
      <c r="BG29" s="251">
        <f t="shared" si="182"/>
        <v>50000</v>
      </c>
      <c r="BH29" s="251">
        <f t="shared" si="182"/>
        <v>50000</v>
      </c>
      <c r="BI29" s="251">
        <f t="shared" si="182"/>
        <v>50000</v>
      </c>
      <c r="BJ29" s="251">
        <f t="shared" si="182"/>
        <v>50000</v>
      </c>
      <c r="BK29" s="251">
        <f t="shared" si="182"/>
        <v>50000</v>
      </c>
      <c r="BL29" s="251">
        <f t="shared" si="182"/>
        <v>50000</v>
      </c>
      <c r="BM29" s="251">
        <f t="shared" ref="BM29" si="183">BL29</f>
        <v>50000</v>
      </c>
      <c r="BN29" s="251">
        <f t="shared" ref="BN29" si="184">BM29</f>
        <v>50000</v>
      </c>
      <c r="BO29" s="251">
        <f t="shared" ref="BO29" si="185">BN29</f>
        <v>50000</v>
      </c>
      <c r="BP29" s="251">
        <f t="shared" ref="BP29" si="186">BO29</f>
        <v>50000</v>
      </c>
      <c r="BQ29" s="251">
        <f t="shared" ref="BQ29" si="187">BP29</f>
        <v>50000</v>
      </c>
      <c r="BR29" s="252">
        <f>G29/12</f>
        <v>50000</v>
      </c>
      <c r="BS29" s="251">
        <f t="shared" ref="BS29" si="188">BR29</f>
        <v>50000</v>
      </c>
      <c r="BT29" s="251">
        <f t="shared" ref="BT29" si="189">BS29</f>
        <v>50000</v>
      </c>
      <c r="BU29" s="251">
        <f t="shared" ref="BU29" si="190">BT29</f>
        <v>50000</v>
      </c>
      <c r="BV29" s="251">
        <f t="shared" ref="BV29" si="191">BU29</f>
        <v>50000</v>
      </c>
      <c r="BW29" s="251">
        <f t="shared" ref="BW29" si="192">BV29</f>
        <v>50000</v>
      </c>
      <c r="BX29" s="251">
        <f t="shared" ref="BX29" si="193">BW29</f>
        <v>50000</v>
      </c>
      <c r="BY29" s="251">
        <f t="shared" ref="BY29" si="194">BX29</f>
        <v>50000</v>
      </c>
      <c r="BZ29" s="251">
        <f t="shared" ref="BZ29" si="195">BY29</f>
        <v>50000</v>
      </c>
      <c r="CA29" s="251">
        <f t="shared" ref="CA29" si="196">BZ29</f>
        <v>50000</v>
      </c>
      <c r="CB29" s="251">
        <f t="shared" ref="CB29" si="197">CA29</f>
        <v>50000</v>
      </c>
      <c r="CC29" s="251">
        <f t="shared" ref="CC29" si="198">CB29</f>
        <v>50000</v>
      </c>
      <c r="CD29" s="252">
        <f>H29/12</f>
        <v>50000</v>
      </c>
      <c r="CE29" s="251">
        <f t="shared" ref="CE29" si="199">CD29</f>
        <v>50000</v>
      </c>
      <c r="CF29" s="251">
        <f t="shared" ref="CF29" si="200">CE29</f>
        <v>50000</v>
      </c>
      <c r="CG29" s="251">
        <f t="shared" ref="CG29" si="201">CF29</f>
        <v>50000</v>
      </c>
      <c r="CH29" s="251">
        <f t="shared" ref="CH29" si="202">CG29</f>
        <v>50000</v>
      </c>
      <c r="CI29" s="251">
        <f t="shared" ref="CI29" si="203">CH29</f>
        <v>50000</v>
      </c>
      <c r="CJ29" s="251">
        <f t="shared" ref="CJ29" si="204">CI29</f>
        <v>50000</v>
      </c>
      <c r="CK29" s="251">
        <f t="shared" ref="CK29" si="205">CJ29</f>
        <v>50000</v>
      </c>
      <c r="CL29" s="251">
        <f t="shared" ref="CL29" si="206">CK29</f>
        <v>50000</v>
      </c>
      <c r="CM29" s="251">
        <f t="shared" ref="CM29" si="207">CL29</f>
        <v>50000</v>
      </c>
      <c r="CN29" s="251">
        <f t="shared" ref="CN29" si="208">CM29</f>
        <v>50000</v>
      </c>
      <c r="CO29" s="251">
        <f t="shared" ref="CO29" si="209">CN29</f>
        <v>50000</v>
      </c>
      <c r="CP29" s="252">
        <f>I29/12</f>
        <v>50000</v>
      </c>
      <c r="CQ29" s="251">
        <f t="shared" ref="CQ29" si="210">CP29</f>
        <v>50000</v>
      </c>
      <c r="CR29" s="251">
        <f t="shared" ref="CR29" si="211">CQ29</f>
        <v>50000</v>
      </c>
      <c r="CS29" s="251">
        <f t="shared" ref="CS29" si="212">CR29</f>
        <v>50000</v>
      </c>
      <c r="CT29" s="251">
        <f t="shared" ref="CT29" si="213">CS29</f>
        <v>50000</v>
      </c>
      <c r="CU29" s="251">
        <f t="shared" ref="CU29" si="214">CT29</f>
        <v>50000</v>
      </c>
      <c r="CV29" s="251">
        <f t="shared" ref="CV29" si="215">CU29</f>
        <v>50000</v>
      </c>
      <c r="CW29" s="251">
        <f t="shared" ref="CW29" si="216">CV29</f>
        <v>50000</v>
      </c>
      <c r="CX29" s="251">
        <f t="shared" ref="CX29" si="217">CW29</f>
        <v>50000</v>
      </c>
      <c r="CY29" s="251">
        <f t="shared" ref="CY29" si="218">CX29</f>
        <v>50000</v>
      </c>
      <c r="CZ29" s="251">
        <f t="shared" ref="CZ29" si="219">CY29</f>
        <v>50000</v>
      </c>
      <c r="DA29" s="251">
        <f t="shared" ref="DA29" si="220">CZ29</f>
        <v>50000</v>
      </c>
      <c r="DB29" s="252"/>
    </row>
    <row r="30" spans="1:106" s="199" customFormat="1" x14ac:dyDescent="0.2">
      <c r="A30" s="259" t="s">
        <v>115</v>
      </c>
      <c r="B30" s="260">
        <f>B29</f>
        <v>0</v>
      </c>
      <c r="C30" s="260">
        <f t="shared" ref="C30:E30" si="221">C29</f>
        <v>100000</v>
      </c>
      <c r="D30" s="260">
        <f t="shared" si="221"/>
        <v>600000</v>
      </c>
      <c r="E30" s="260">
        <f t="shared" si="221"/>
        <v>600000</v>
      </c>
      <c r="F30" s="260">
        <f t="shared" ref="F30:G30" si="222">F29</f>
        <v>600000</v>
      </c>
      <c r="G30" s="260">
        <f t="shared" si="222"/>
        <v>600000</v>
      </c>
      <c r="H30" s="260">
        <f t="shared" ref="H30:I30" si="223">H29</f>
        <v>600000</v>
      </c>
      <c r="I30" s="260">
        <f t="shared" si="223"/>
        <v>600000</v>
      </c>
      <c r="J30" s="242">
        <f>J29</f>
        <v>0</v>
      </c>
      <c r="K30" s="242">
        <f t="shared" ref="K30:BL30" si="224">K29</f>
        <v>0</v>
      </c>
      <c r="L30" s="242">
        <f t="shared" si="224"/>
        <v>0</v>
      </c>
      <c r="M30" s="242">
        <f t="shared" si="224"/>
        <v>0</v>
      </c>
      <c r="N30" s="242">
        <f t="shared" si="224"/>
        <v>0</v>
      </c>
      <c r="O30" s="242">
        <f t="shared" si="224"/>
        <v>0</v>
      </c>
      <c r="P30" s="242">
        <f t="shared" si="224"/>
        <v>0</v>
      </c>
      <c r="Q30" s="242">
        <f t="shared" si="224"/>
        <v>0</v>
      </c>
      <c r="R30" s="242">
        <f t="shared" si="224"/>
        <v>0</v>
      </c>
      <c r="S30" s="242">
        <f t="shared" si="224"/>
        <v>0</v>
      </c>
      <c r="T30" s="242">
        <f t="shared" si="224"/>
        <v>0</v>
      </c>
      <c r="U30" s="242">
        <f t="shared" si="224"/>
        <v>0</v>
      </c>
      <c r="V30" s="242">
        <f t="shared" si="224"/>
        <v>8333.3333333333339</v>
      </c>
      <c r="W30" s="242">
        <f t="shared" si="224"/>
        <v>8333.3333333333339</v>
      </c>
      <c r="X30" s="242">
        <f t="shared" si="224"/>
        <v>8333.3333333333339</v>
      </c>
      <c r="Y30" s="242">
        <f t="shared" si="224"/>
        <v>8333.3333333333339</v>
      </c>
      <c r="Z30" s="242">
        <f t="shared" si="224"/>
        <v>8333.3333333333339</v>
      </c>
      <c r="AA30" s="242">
        <f t="shared" si="224"/>
        <v>8333.3333333333339</v>
      </c>
      <c r="AB30" s="242">
        <f t="shared" si="224"/>
        <v>8333.3333333333339</v>
      </c>
      <c r="AC30" s="242">
        <f t="shared" si="224"/>
        <v>8333.3333333333339</v>
      </c>
      <c r="AD30" s="242">
        <f t="shared" si="224"/>
        <v>8333.3333333333339</v>
      </c>
      <c r="AE30" s="242">
        <f t="shared" si="224"/>
        <v>8333.3333333333339</v>
      </c>
      <c r="AF30" s="242">
        <f t="shared" si="224"/>
        <v>8333.3333333333339</v>
      </c>
      <c r="AG30" s="242">
        <f t="shared" si="224"/>
        <v>8333.3333333333339</v>
      </c>
      <c r="AH30" s="242">
        <f t="shared" si="224"/>
        <v>50000</v>
      </c>
      <c r="AI30" s="242">
        <f t="shared" si="224"/>
        <v>50000</v>
      </c>
      <c r="AJ30" s="242">
        <f t="shared" si="224"/>
        <v>50000</v>
      </c>
      <c r="AK30" s="242">
        <f t="shared" si="224"/>
        <v>50000</v>
      </c>
      <c r="AL30" s="242">
        <f t="shared" si="224"/>
        <v>50000</v>
      </c>
      <c r="AM30" s="242">
        <f t="shared" si="224"/>
        <v>50000</v>
      </c>
      <c r="AN30" s="242">
        <f t="shared" si="224"/>
        <v>50000</v>
      </c>
      <c r="AO30" s="242">
        <f t="shared" si="224"/>
        <v>50000</v>
      </c>
      <c r="AP30" s="242">
        <f t="shared" si="224"/>
        <v>50000</v>
      </c>
      <c r="AQ30" s="242">
        <f t="shared" si="224"/>
        <v>50000</v>
      </c>
      <c r="AR30" s="242">
        <f t="shared" si="224"/>
        <v>50000</v>
      </c>
      <c r="AS30" s="242">
        <f t="shared" si="224"/>
        <v>50000</v>
      </c>
      <c r="AT30" s="242">
        <f t="shared" si="224"/>
        <v>50000</v>
      </c>
      <c r="AU30" s="242">
        <f t="shared" si="224"/>
        <v>50000</v>
      </c>
      <c r="AV30" s="242">
        <f t="shared" si="224"/>
        <v>50000</v>
      </c>
      <c r="AW30" s="242">
        <f t="shared" si="224"/>
        <v>50000</v>
      </c>
      <c r="AX30" s="242">
        <f t="shared" si="224"/>
        <v>50000</v>
      </c>
      <c r="AY30" s="242">
        <f t="shared" si="224"/>
        <v>50000</v>
      </c>
      <c r="AZ30" s="242">
        <f t="shared" si="224"/>
        <v>50000</v>
      </c>
      <c r="BA30" s="242">
        <f t="shared" si="224"/>
        <v>50000</v>
      </c>
      <c r="BB30" s="242">
        <f t="shared" si="224"/>
        <v>50000</v>
      </c>
      <c r="BC30" s="242">
        <f t="shared" si="224"/>
        <v>50000</v>
      </c>
      <c r="BD30" s="242">
        <f t="shared" si="224"/>
        <v>50000</v>
      </c>
      <c r="BE30" s="242">
        <f t="shared" si="224"/>
        <v>50000</v>
      </c>
      <c r="BF30" s="242">
        <f t="shared" si="224"/>
        <v>50000</v>
      </c>
      <c r="BG30" s="242">
        <f t="shared" si="224"/>
        <v>50000</v>
      </c>
      <c r="BH30" s="242">
        <f t="shared" si="224"/>
        <v>50000</v>
      </c>
      <c r="BI30" s="242">
        <f t="shared" si="224"/>
        <v>50000</v>
      </c>
      <c r="BJ30" s="242">
        <f t="shared" si="224"/>
        <v>50000</v>
      </c>
      <c r="BK30" s="242">
        <f t="shared" si="224"/>
        <v>50000</v>
      </c>
      <c r="BL30" s="242">
        <f t="shared" si="224"/>
        <v>50000</v>
      </c>
      <c r="BM30" s="242">
        <f t="shared" ref="BM30:CC30" si="225">BM29</f>
        <v>50000</v>
      </c>
      <c r="BN30" s="242">
        <f t="shared" si="225"/>
        <v>50000</v>
      </c>
      <c r="BO30" s="242">
        <f t="shared" si="225"/>
        <v>50000</v>
      </c>
      <c r="BP30" s="242">
        <f t="shared" si="225"/>
        <v>50000</v>
      </c>
      <c r="BQ30" s="242">
        <f t="shared" si="225"/>
        <v>50000</v>
      </c>
      <c r="BR30" s="242">
        <f t="shared" si="225"/>
        <v>50000</v>
      </c>
      <c r="BS30" s="242">
        <f t="shared" si="225"/>
        <v>50000</v>
      </c>
      <c r="BT30" s="242">
        <f t="shared" si="225"/>
        <v>50000</v>
      </c>
      <c r="BU30" s="242">
        <f t="shared" si="225"/>
        <v>50000</v>
      </c>
      <c r="BV30" s="242">
        <f t="shared" si="225"/>
        <v>50000</v>
      </c>
      <c r="BW30" s="242">
        <f t="shared" si="225"/>
        <v>50000</v>
      </c>
      <c r="BX30" s="242">
        <f t="shared" si="225"/>
        <v>50000</v>
      </c>
      <c r="BY30" s="242">
        <f t="shared" si="225"/>
        <v>50000</v>
      </c>
      <c r="BZ30" s="242">
        <f t="shared" si="225"/>
        <v>50000</v>
      </c>
      <c r="CA30" s="242">
        <f t="shared" si="225"/>
        <v>50000</v>
      </c>
      <c r="CB30" s="242">
        <f t="shared" si="225"/>
        <v>50000</v>
      </c>
      <c r="CC30" s="242">
        <f t="shared" si="225"/>
        <v>50000</v>
      </c>
      <c r="CD30" s="242">
        <f t="shared" ref="CD30:CO30" si="226">CD29</f>
        <v>50000</v>
      </c>
      <c r="CE30" s="242">
        <f t="shared" si="226"/>
        <v>50000</v>
      </c>
      <c r="CF30" s="242">
        <f t="shared" si="226"/>
        <v>50000</v>
      </c>
      <c r="CG30" s="242">
        <f t="shared" si="226"/>
        <v>50000</v>
      </c>
      <c r="CH30" s="242">
        <f t="shared" si="226"/>
        <v>50000</v>
      </c>
      <c r="CI30" s="242">
        <f t="shared" si="226"/>
        <v>50000</v>
      </c>
      <c r="CJ30" s="242">
        <f t="shared" si="226"/>
        <v>50000</v>
      </c>
      <c r="CK30" s="242">
        <f t="shared" si="226"/>
        <v>50000</v>
      </c>
      <c r="CL30" s="242">
        <f t="shared" si="226"/>
        <v>50000</v>
      </c>
      <c r="CM30" s="242">
        <f t="shared" si="226"/>
        <v>50000</v>
      </c>
      <c r="CN30" s="242">
        <f t="shared" si="226"/>
        <v>50000</v>
      </c>
      <c r="CO30" s="242">
        <f t="shared" si="226"/>
        <v>50000</v>
      </c>
      <c r="CP30" s="242">
        <f t="shared" ref="CP30:DA30" si="227">CP29</f>
        <v>50000</v>
      </c>
      <c r="CQ30" s="242">
        <f t="shared" si="227"/>
        <v>50000</v>
      </c>
      <c r="CR30" s="242">
        <f t="shared" si="227"/>
        <v>50000</v>
      </c>
      <c r="CS30" s="242">
        <f t="shared" si="227"/>
        <v>50000</v>
      </c>
      <c r="CT30" s="242">
        <f t="shared" si="227"/>
        <v>50000</v>
      </c>
      <c r="CU30" s="242">
        <f t="shared" si="227"/>
        <v>50000</v>
      </c>
      <c r="CV30" s="242">
        <f t="shared" si="227"/>
        <v>50000</v>
      </c>
      <c r="CW30" s="242">
        <f t="shared" si="227"/>
        <v>50000</v>
      </c>
      <c r="CX30" s="242">
        <f t="shared" si="227"/>
        <v>50000</v>
      </c>
      <c r="CY30" s="242">
        <f t="shared" si="227"/>
        <v>50000</v>
      </c>
      <c r="CZ30" s="242">
        <f t="shared" si="227"/>
        <v>50000</v>
      </c>
      <c r="DA30" s="242">
        <f t="shared" si="227"/>
        <v>50000</v>
      </c>
      <c r="DB30" s="242"/>
    </row>
    <row r="31" spans="1:106" x14ac:dyDescent="0.2">
      <c r="A31" s="259"/>
      <c r="B31" s="256"/>
      <c r="C31" s="256"/>
      <c r="D31" s="256"/>
      <c r="E31" s="256"/>
      <c r="F31" s="256"/>
      <c r="G31" s="256"/>
      <c r="H31" s="256"/>
      <c r="I31" s="256"/>
    </row>
    <row r="32" spans="1:106" s="199" customFormat="1" x14ac:dyDescent="0.2">
      <c r="A32" s="259" t="s">
        <v>89</v>
      </c>
      <c r="B32" s="256"/>
      <c r="C32" s="256">
        <v>100000</v>
      </c>
      <c r="D32" s="256">
        <f>C32*6</f>
        <v>600000</v>
      </c>
      <c r="E32" s="256">
        <f>D32</f>
        <v>600000</v>
      </c>
      <c r="F32" s="256">
        <f t="shared" ref="F32:I32" si="228">E32</f>
        <v>600000</v>
      </c>
      <c r="G32" s="256">
        <f t="shared" si="228"/>
        <v>600000</v>
      </c>
      <c r="H32" s="256">
        <f t="shared" si="228"/>
        <v>600000</v>
      </c>
      <c r="I32" s="256">
        <f t="shared" si="228"/>
        <v>600000</v>
      </c>
      <c r="AC32" s="199">
        <f>C32/12</f>
        <v>8333.3333333333339</v>
      </c>
      <c r="AD32" s="199">
        <f t="shared" ref="AD32:AO32" si="229">AC32</f>
        <v>8333.3333333333339</v>
      </c>
      <c r="AE32" s="199">
        <f t="shared" si="229"/>
        <v>8333.3333333333339</v>
      </c>
      <c r="AF32" s="199">
        <f t="shared" si="229"/>
        <v>8333.3333333333339</v>
      </c>
      <c r="AG32" s="199">
        <f t="shared" si="229"/>
        <v>8333.3333333333339</v>
      </c>
      <c r="AH32" s="199">
        <f t="shared" si="229"/>
        <v>8333.3333333333339</v>
      </c>
      <c r="AI32" s="199">
        <f t="shared" si="229"/>
        <v>8333.3333333333339</v>
      </c>
      <c r="AJ32" s="199">
        <f t="shared" si="229"/>
        <v>8333.3333333333339</v>
      </c>
      <c r="AK32" s="199">
        <f t="shared" si="229"/>
        <v>8333.3333333333339</v>
      </c>
      <c r="AL32" s="199">
        <f t="shared" si="229"/>
        <v>8333.3333333333339</v>
      </c>
      <c r="AM32" s="199">
        <f t="shared" si="229"/>
        <v>8333.3333333333339</v>
      </c>
      <c r="AN32" s="199">
        <f t="shared" si="229"/>
        <v>8333.3333333333339</v>
      </c>
      <c r="AO32" s="199">
        <f t="shared" si="229"/>
        <v>8333.3333333333339</v>
      </c>
      <c r="AP32" s="199">
        <f t="shared" ref="AP32:BA32" si="230">AO32</f>
        <v>8333.3333333333339</v>
      </c>
      <c r="AQ32" s="199">
        <f t="shared" si="230"/>
        <v>8333.3333333333339</v>
      </c>
      <c r="AR32" s="199">
        <f t="shared" si="230"/>
        <v>8333.3333333333339</v>
      </c>
      <c r="AS32" s="199">
        <f t="shared" si="230"/>
        <v>8333.3333333333339</v>
      </c>
      <c r="AT32" s="199">
        <f t="shared" si="230"/>
        <v>8333.3333333333339</v>
      </c>
      <c r="AU32" s="199">
        <f t="shared" si="230"/>
        <v>8333.3333333333339</v>
      </c>
      <c r="AV32" s="199">
        <f t="shared" si="230"/>
        <v>8333.3333333333339</v>
      </c>
      <c r="AW32" s="199">
        <f t="shared" si="230"/>
        <v>8333.3333333333339</v>
      </c>
      <c r="AX32" s="199">
        <f t="shared" si="230"/>
        <v>8333.3333333333339</v>
      </c>
      <c r="AY32" s="199">
        <f t="shared" si="230"/>
        <v>8333.3333333333339</v>
      </c>
      <c r="AZ32" s="199">
        <f t="shared" si="230"/>
        <v>8333.3333333333339</v>
      </c>
      <c r="BA32" s="199">
        <f t="shared" si="230"/>
        <v>8333.3333333333339</v>
      </c>
      <c r="BB32" s="199">
        <f t="shared" ref="BB32:BL32" si="231">BA32</f>
        <v>8333.3333333333339</v>
      </c>
      <c r="BC32" s="199">
        <f t="shared" si="231"/>
        <v>8333.3333333333339</v>
      </c>
      <c r="BD32" s="199">
        <f t="shared" si="231"/>
        <v>8333.3333333333339</v>
      </c>
      <c r="BE32" s="199">
        <f t="shared" si="231"/>
        <v>8333.3333333333339</v>
      </c>
      <c r="BF32" s="255">
        <f>F32/12</f>
        <v>50000</v>
      </c>
      <c r="BG32" s="199">
        <f t="shared" si="231"/>
        <v>50000</v>
      </c>
      <c r="BH32" s="199">
        <f t="shared" si="231"/>
        <v>50000</v>
      </c>
      <c r="BI32" s="199">
        <f t="shared" si="231"/>
        <v>50000</v>
      </c>
      <c r="BJ32" s="199">
        <f t="shared" si="231"/>
        <v>50000</v>
      </c>
      <c r="BK32" s="199">
        <f t="shared" si="231"/>
        <v>50000</v>
      </c>
      <c r="BL32" s="199">
        <f t="shared" si="231"/>
        <v>50000</v>
      </c>
      <c r="BM32" s="199">
        <f t="shared" ref="BM32" si="232">BL32</f>
        <v>50000</v>
      </c>
      <c r="BN32" s="199">
        <f t="shared" ref="BN32" si="233">BM32</f>
        <v>50000</v>
      </c>
      <c r="BO32" s="199">
        <f t="shared" ref="BO32" si="234">BN32</f>
        <v>50000</v>
      </c>
      <c r="BP32" s="199">
        <f t="shared" ref="BP32" si="235">BO32</f>
        <v>50000</v>
      </c>
      <c r="BQ32" s="199">
        <f t="shared" ref="BQ32" si="236">BP32</f>
        <v>50000</v>
      </c>
      <c r="BR32" s="255">
        <f>G32/12</f>
        <v>50000</v>
      </c>
      <c r="BS32" s="199">
        <f t="shared" ref="BS32" si="237">BR32</f>
        <v>50000</v>
      </c>
      <c r="BT32" s="199">
        <f t="shared" ref="BT32" si="238">BS32</f>
        <v>50000</v>
      </c>
      <c r="BU32" s="199">
        <f t="shared" ref="BU32" si="239">BT32</f>
        <v>50000</v>
      </c>
      <c r="BV32" s="199">
        <f t="shared" ref="BV32" si="240">BU32</f>
        <v>50000</v>
      </c>
      <c r="BW32" s="199">
        <f t="shared" ref="BW32" si="241">BV32</f>
        <v>50000</v>
      </c>
      <c r="BX32" s="199">
        <f t="shared" ref="BX32" si="242">BW32</f>
        <v>50000</v>
      </c>
      <c r="BY32" s="199">
        <f t="shared" ref="BY32" si="243">BX32</f>
        <v>50000</v>
      </c>
      <c r="BZ32" s="199">
        <f t="shared" ref="BZ32" si="244">BY32</f>
        <v>50000</v>
      </c>
      <c r="CA32" s="199">
        <f t="shared" ref="CA32" si="245">BZ32</f>
        <v>50000</v>
      </c>
      <c r="CB32" s="199">
        <f t="shared" ref="CB32" si="246">CA32</f>
        <v>50000</v>
      </c>
      <c r="CC32" s="199">
        <f t="shared" ref="CC32" si="247">CB32</f>
        <v>50000</v>
      </c>
      <c r="CD32" s="255">
        <f>H32/12</f>
        <v>50000</v>
      </c>
      <c r="CE32" s="199">
        <f t="shared" ref="CE32" si="248">CD32</f>
        <v>50000</v>
      </c>
      <c r="CF32" s="199">
        <f t="shared" ref="CF32" si="249">CE32</f>
        <v>50000</v>
      </c>
      <c r="CG32" s="199">
        <f t="shared" ref="CG32" si="250">CF32</f>
        <v>50000</v>
      </c>
      <c r="CH32" s="199">
        <f t="shared" ref="CH32" si="251">CG32</f>
        <v>50000</v>
      </c>
      <c r="CI32" s="199">
        <f t="shared" ref="CI32" si="252">CH32</f>
        <v>50000</v>
      </c>
      <c r="CJ32" s="199">
        <f t="shared" ref="CJ32" si="253">CI32</f>
        <v>50000</v>
      </c>
      <c r="CK32" s="199">
        <f t="shared" ref="CK32" si="254">CJ32</f>
        <v>50000</v>
      </c>
      <c r="CL32" s="199">
        <f t="shared" ref="CL32" si="255">CK32</f>
        <v>50000</v>
      </c>
      <c r="CM32" s="199">
        <f t="shared" ref="CM32" si="256">CL32</f>
        <v>50000</v>
      </c>
      <c r="CN32" s="199">
        <f t="shared" ref="CN32" si="257">CM32</f>
        <v>50000</v>
      </c>
      <c r="CO32" s="199">
        <f t="shared" ref="CO32" si="258">CN32</f>
        <v>50000</v>
      </c>
      <c r="CP32" s="255">
        <f>I32/12</f>
        <v>50000</v>
      </c>
      <c r="CQ32" s="199">
        <f t="shared" ref="CQ32" si="259">CP32</f>
        <v>50000</v>
      </c>
      <c r="CR32" s="199">
        <f t="shared" ref="CR32" si="260">CQ32</f>
        <v>50000</v>
      </c>
      <c r="CS32" s="199">
        <f t="shared" ref="CS32" si="261">CR32</f>
        <v>50000</v>
      </c>
      <c r="CT32" s="199">
        <f t="shared" ref="CT32" si="262">CS32</f>
        <v>50000</v>
      </c>
      <c r="CU32" s="199">
        <f t="shared" ref="CU32" si="263">CT32</f>
        <v>50000</v>
      </c>
      <c r="CV32" s="199">
        <f t="shared" ref="CV32" si="264">CU32</f>
        <v>50000</v>
      </c>
      <c r="CW32" s="199">
        <f t="shared" ref="CW32" si="265">CV32</f>
        <v>50000</v>
      </c>
      <c r="CX32" s="199">
        <f t="shared" ref="CX32" si="266">CW32</f>
        <v>50000</v>
      </c>
      <c r="CY32" s="199">
        <f t="shared" ref="CY32" si="267">CX32</f>
        <v>50000</v>
      </c>
      <c r="CZ32" s="199">
        <f t="shared" ref="CZ32" si="268">CY32</f>
        <v>50000</v>
      </c>
      <c r="DA32" s="199">
        <f t="shared" ref="DA32" si="269">CZ32</f>
        <v>50000</v>
      </c>
      <c r="DB32" s="255"/>
    </row>
    <row r="33" spans="1:106" x14ac:dyDescent="0.2">
      <c r="A33" s="259"/>
      <c r="B33" s="259"/>
      <c r="C33" s="259"/>
      <c r="D33" s="259"/>
      <c r="E33" s="259"/>
      <c r="F33" s="259"/>
      <c r="G33" s="259"/>
      <c r="H33" s="259"/>
      <c r="I33" s="259"/>
    </row>
    <row r="34" spans="1:106" s="262" customFormat="1" x14ac:dyDescent="0.2">
      <c r="A34" s="261" t="s">
        <v>116</v>
      </c>
      <c r="B34" s="261">
        <f>SUM(B17,B26,B30,B32)</f>
        <v>10513883.333333334</v>
      </c>
      <c r="C34" s="261">
        <f>SUM(C17,C26,C30,C32)</f>
        <v>13428983.333333332</v>
      </c>
      <c r="D34" s="261">
        <f>SUM(D17,D26,D30,D32)</f>
        <v>21478637.5</v>
      </c>
      <c r="E34" s="261">
        <f>SUM(E17,E26,E30,E32)</f>
        <v>26864500.000000007</v>
      </c>
      <c r="F34" s="261">
        <f>SUM(F17,F26,F30,F32)</f>
        <v>26864500.000000007</v>
      </c>
      <c r="G34" s="261">
        <f t="shared" ref="G34" si="270">SUM(G17,G26,G30,G32)</f>
        <v>26864500.000000007</v>
      </c>
      <c r="H34" s="261">
        <f>SUM(H17,H26,H30,H32)</f>
        <v>26864500.000000007</v>
      </c>
      <c r="I34" s="261">
        <f>SUM(I17,I26,I30,I32)</f>
        <v>26864500.000000007</v>
      </c>
      <c r="J34" s="261">
        <f t="shared" ref="J34:AO34" si="271">SUM(J17,J26,J30,J32)</f>
        <v>793583.33333333326</v>
      </c>
      <c r="K34" s="261">
        <f t="shared" si="271"/>
        <v>786708.33333333326</v>
      </c>
      <c r="L34" s="261">
        <f t="shared" si="271"/>
        <v>786708.33333333326</v>
      </c>
      <c r="M34" s="261">
        <f t="shared" si="271"/>
        <v>786708.33333333326</v>
      </c>
      <c r="N34" s="261">
        <f t="shared" si="271"/>
        <v>804208.33333333326</v>
      </c>
      <c r="O34" s="261">
        <f t="shared" si="271"/>
        <v>921916.66666666663</v>
      </c>
      <c r="P34" s="261">
        <f t="shared" si="271"/>
        <v>904416.66666666663</v>
      </c>
      <c r="Q34" s="261">
        <f t="shared" si="271"/>
        <v>904416.66666666663</v>
      </c>
      <c r="R34" s="261">
        <f t="shared" si="271"/>
        <v>904416.66666666663</v>
      </c>
      <c r="S34" s="261">
        <f t="shared" si="271"/>
        <v>922308.33333333326</v>
      </c>
      <c r="T34" s="261">
        <f t="shared" si="271"/>
        <v>936433.33333333326</v>
      </c>
      <c r="U34" s="261">
        <f t="shared" si="271"/>
        <v>936433.33333333326</v>
      </c>
      <c r="V34" s="261">
        <f t="shared" si="271"/>
        <v>1067291.6666666667</v>
      </c>
      <c r="W34" s="261">
        <f t="shared" si="271"/>
        <v>1090833.3333333333</v>
      </c>
      <c r="X34" s="261">
        <f t="shared" si="271"/>
        <v>1090833.3333333333</v>
      </c>
      <c r="Y34" s="261">
        <f t="shared" si="271"/>
        <v>1090833.3333333333</v>
      </c>
      <c r="Z34" s="261">
        <f t="shared" si="271"/>
        <v>1090833.3333333333</v>
      </c>
      <c r="AA34" s="261">
        <f t="shared" si="271"/>
        <v>1090833.3333333333</v>
      </c>
      <c r="AB34" s="261">
        <f t="shared" si="271"/>
        <v>1090833.3333333333</v>
      </c>
      <c r="AC34" s="261">
        <f t="shared" si="271"/>
        <v>1114166.6666666665</v>
      </c>
      <c r="AD34" s="261">
        <f t="shared" si="271"/>
        <v>1099166.6666666665</v>
      </c>
      <c r="AE34" s="261">
        <f t="shared" si="271"/>
        <v>1110466.6666666665</v>
      </c>
      <c r="AF34" s="261">
        <f t="shared" si="271"/>
        <v>1110466.6666666665</v>
      </c>
      <c r="AG34" s="261">
        <f t="shared" si="271"/>
        <v>1124591.6666666665</v>
      </c>
      <c r="AH34" s="261">
        <f t="shared" si="271"/>
        <v>1838195.8333333333</v>
      </c>
      <c r="AI34" s="261">
        <f t="shared" si="271"/>
        <v>1578195.8333333333</v>
      </c>
      <c r="AJ34" s="261">
        <f t="shared" si="271"/>
        <v>1563195.8333333333</v>
      </c>
      <c r="AK34" s="261">
        <f t="shared" si="271"/>
        <v>1563195.8333333333</v>
      </c>
      <c r="AL34" s="261">
        <f t="shared" si="271"/>
        <v>1563195.8333333333</v>
      </c>
      <c r="AM34" s="261">
        <f t="shared" si="271"/>
        <v>1563195.8333333333</v>
      </c>
      <c r="AN34" s="261">
        <f t="shared" si="271"/>
        <v>1563195.8333333333</v>
      </c>
      <c r="AO34" s="261">
        <f t="shared" si="271"/>
        <v>1638195.8333333333</v>
      </c>
      <c r="AP34" s="261">
        <f t="shared" ref="AP34:BU34" si="272">SUM(AP17,AP26,AP30,AP32)</f>
        <v>1563195.8333333333</v>
      </c>
      <c r="AQ34" s="261">
        <f t="shared" si="272"/>
        <v>2161625.0000000005</v>
      </c>
      <c r="AR34" s="261">
        <f t="shared" si="272"/>
        <v>2161625.0000000005</v>
      </c>
      <c r="AS34" s="261">
        <f t="shared" si="272"/>
        <v>2161625.0000000005</v>
      </c>
      <c r="AT34" s="261">
        <f t="shared" si="272"/>
        <v>2436625.0000000005</v>
      </c>
      <c r="AU34" s="261">
        <f t="shared" si="272"/>
        <v>2236625.0000000005</v>
      </c>
      <c r="AV34" s="261">
        <f t="shared" si="272"/>
        <v>2161625.0000000005</v>
      </c>
      <c r="AW34" s="261">
        <f t="shared" si="272"/>
        <v>2161625.0000000005</v>
      </c>
      <c r="AX34" s="261">
        <f t="shared" si="272"/>
        <v>2161625.0000000005</v>
      </c>
      <c r="AY34" s="261">
        <f t="shared" si="272"/>
        <v>2161625.0000000005</v>
      </c>
      <c r="AZ34" s="261">
        <f t="shared" si="272"/>
        <v>2161625.0000000005</v>
      </c>
      <c r="BA34" s="261">
        <f t="shared" si="272"/>
        <v>2236625.0000000005</v>
      </c>
      <c r="BB34" s="261">
        <f t="shared" si="272"/>
        <v>2161625.0000000005</v>
      </c>
      <c r="BC34" s="261">
        <f t="shared" si="272"/>
        <v>2161625.0000000005</v>
      </c>
      <c r="BD34" s="261">
        <f t="shared" si="272"/>
        <v>2161625.0000000005</v>
      </c>
      <c r="BE34" s="261">
        <f t="shared" si="272"/>
        <v>2161625.0000000005</v>
      </c>
      <c r="BF34" s="261">
        <f t="shared" si="272"/>
        <v>2478291.666666667</v>
      </c>
      <c r="BG34" s="261">
        <f t="shared" si="272"/>
        <v>2278291.666666667</v>
      </c>
      <c r="BH34" s="261">
        <f t="shared" si="272"/>
        <v>2203291.666666667</v>
      </c>
      <c r="BI34" s="261">
        <f t="shared" si="272"/>
        <v>2203291.666666667</v>
      </c>
      <c r="BJ34" s="261">
        <f t="shared" si="272"/>
        <v>2203291.666666667</v>
      </c>
      <c r="BK34" s="261">
        <f t="shared" si="272"/>
        <v>2203291.666666667</v>
      </c>
      <c r="BL34" s="261">
        <f t="shared" si="272"/>
        <v>2203291.666666667</v>
      </c>
      <c r="BM34" s="261">
        <f t="shared" si="272"/>
        <v>2203291.666666667</v>
      </c>
      <c r="BN34" s="261">
        <f t="shared" si="272"/>
        <v>2278291.666666667</v>
      </c>
      <c r="BO34" s="261">
        <f t="shared" si="272"/>
        <v>2203291.666666667</v>
      </c>
      <c r="BP34" s="261">
        <f t="shared" si="272"/>
        <v>2203291.666666667</v>
      </c>
      <c r="BQ34" s="261">
        <f t="shared" si="272"/>
        <v>2203291.666666667</v>
      </c>
      <c r="BR34" s="261">
        <f t="shared" si="272"/>
        <v>2478291.666666667</v>
      </c>
      <c r="BS34" s="261">
        <f t="shared" si="272"/>
        <v>2203291.666666667</v>
      </c>
      <c r="BT34" s="261">
        <f t="shared" si="272"/>
        <v>2203291.666666667</v>
      </c>
      <c r="BU34" s="261">
        <f t="shared" si="272"/>
        <v>2278291.666666667</v>
      </c>
      <c r="BV34" s="261">
        <f t="shared" ref="BV34:CG34" si="273">SUM(BV17,BV26,BV30,BV32)</f>
        <v>2203291.666666667</v>
      </c>
      <c r="BW34" s="261">
        <f t="shared" si="273"/>
        <v>2203291.666666667</v>
      </c>
      <c r="BX34" s="261">
        <f t="shared" si="273"/>
        <v>2203291.666666667</v>
      </c>
      <c r="BY34" s="261">
        <f t="shared" si="273"/>
        <v>2203291.666666667</v>
      </c>
      <c r="BZ34" s="261">
        <f t="shared" si="273"/>
        <v>2203291.666666667</v>
      </c>
      <c r="CA34" s="261">
        <f t="shared" si="273"/>
        <v>2203291.666666667</v>
      </c>
      <c r="CB34" s="261">
        <f t="shared" si="273"/>
        <v>2278291.666666667</v>
      </c>
      <c r="CC34" s="261">
        <f t="shared" si="273"/>
        <v>2203291.666666667</v>
      </c>
      <c r="CD34" s="261">
        <f t="shared" si="273"/>
        <v>2203291.666666667</v>
      </c>
      <c r="CE34" s="261">
        <f t="shared" si="273"/>
        <v>2203291.666666667</v>
      </c>
      <c r="CF34" s="261">
        <f t="shared" si="273"/>
        <v>2203291.666666667</v>
      </c>
      <c r="CG34" s="261">
        <f t="shared" si="273"/>
        <v>2203291.666666667</v>
      </c>
      <c r="CH34" s="261">
        <f t="shared" ref="CH34:CS34" si="274">SUM(CH17,CH26,CH30,CH32)</f>
        <v>2203291.666666667</v>
      </c>
      <c r="CI34" s="261">
        <f t="shared" si="274"/>
        <v>2203291.666666667</v>
      </c>
      <c r="CJ34" s="261">
        <f t="shared" si="274"/>
        <v>2203291.666666667</v>
      </c>
      <c r="CK34" s="261">
        <f t="shared" si="274"/>
        <v>2203291.666666667</v>
      </c>
      <c r="CL34" s="261">
        <f t="shared" si="274"/>
        <v>2203291.666666667</v>
      </c>
      <c r="CM34" s="261">
        <f t="shared" si="274"/>
        <v>2203291.666666667</v>
      </c>
      <c r="CN34" s="261">
        <f t="shared" si="274"/>
        <v>2203291.666666667</v>
      </c>
      <c r="CO34" s="261">
        <f t="shared" si="274"/>
        <v>2203291.666666667</v>
      </c>
      <c r="CP34" s="261">
        <f t="shared" si="274"/>
        <v>2203291.666666667</v>
      </c>
      <c r="CQ34" s="261">
        <f t="shared" si="274"/>
        <v>2203291.666666667</v>
      </c>
      <c r="CR34" s="261">
        <f t="shared" si="274"/>
        <v>2203291.666666667</v>
      </c>
      <c r="CS34" s="261">
        <f t="shared" si="274"/>
        <v>2203291.666666667</v>
      </c>
      <c r="CT34" s="261">
        <f t="shared" ref="CT34:DA34" si="275">SUM(CT17,CT26,CT30,CT32)</f>
        <v>2203291.666666667</v>
      </c>
      <c r="CU34" s="261">
        <f t="shared" si="275"/>
        <v>2203291.666666667</v>
      </c>
      <c r="CV34" s="261">
        <f t="shared" si="275"/>
        <v>2203291.666666667</v>
      </c>
      <c r="CW34" s="261">
        <f t="shared" si="275"/>
        <v>2203291.666666667</v>
      </c>
      <c r="CX34" s="261">
        <f t="shared" si="275"/>
        <v>2203291.666666667</v>
      </c>
      <c r="CY34" s="261">
        <f t="shared" si="275"/>
        <v>2203291.666666667</v>
      </c>
      <c r="CZ34" s="261">
        <f t="shared" si="275"/>
        <v>2203291.666666667</v>
      </c>
      <c r="DA34" s="261">
        <f t="shared" si="275"/>
        <v>2203291.666666667</v>
      </c>
      <c r="DB34" s="261"/>
    </row>
    <row r="35" spans="1:106" x14ac:dyDescent="0.2">
      <c r="A35" s="259"/>
      <c r="B35" s="293" t="s">
        <v>5</v>
      </c>
      <c r="C35" s="293"/>
      <c r="D35" s="293"/>
      <c r="E35" s="293" t="s">
        <v>314</v>
      </c>
      <c r="F35" s="293"/>
      <c r="G35" s="293"/>
      <c r="H35" s="259"/>
    </row>
    <row r="36" spans="1:106" x14ac:dyDescent="0.2">
      <c r="A36" s="259" t="s">
        <v>226</v>
      </c>
      <c r="B36" s="269">
        <v>1</v>
      </c>
      <c r="C36" s="269">
        <v>0</v>
      </c>
      <c r="D36" s="269">
        <f>B36+C36</f>
        <v>1</v>
      </c>
      <c r="E36" s="269">
        <v>1</v>
      </c>
      <c r="F36" s="269">
        <v>0</v>
      </c>
      <c r="G36" s="269">
        <f>E36+F36</f>
        <v>1</v>
      </c>
      <c r="H36" s="259"/>
    </row>
    <row r="37" spans="1:106" x14ac:dyDescent="0.2">
      <c r="A37" s="259" t="s">
        <v>242</v>
      </c>
      <c r="B37" s="263">
        <f>D37*B36</f>
        <v>155000000</v>
      </c>
      <c r="C37" s="263">
        <f>D37*C36</f>
        <v>0</v>
      </c>
      <c r="D37" s="263">
        <f>'Cash Flow'!J10</f>
        <v>155000000</v>
      </c>
      <c r="E37" s="263">
        <f>G37*E36</f>
        <v>0</v>
      </c>
      <c r="F37" s="263">
        <f>'Cash Flow'!S10</f>
        <v>0</v>
      </c>
      <c r="G37" s="263">
        <f>'Cash Flow'!S10</f>
        <v>0</v>
      </c>
      <c r="H37" s="259"/>
    </row>
    <row r="38" spans="1:106" x14ac:dyDescent="0.2">
      <c r="A38" s="264" t="s">
        <v>243</v>
      </c>
      <c r="B38" s="271">
        <v>0.06</v>
      </c>
      <c r="C38" s="271">
        <v>0</v>
      </c>
      <c r="D38" s="265"/>
      <c r="E38" s="271">
        <v>0</v>
      </c>
      <c r="F38" s="271">
        <v>0</v>
      </c>
      <c r="G38" s="265"/>
      <c r="H38" s="199"/>
    </row>
    <row r="39" spans="1:106" x14ac:dyDescent="0.2">
      <c r="A39" s="264" t="s">
        <v>244</v>
      </c>
      <c r="B39" s="143">
        <v>1</v>
      </c>
      <c r="C39" s="143">
        <v>0</v>
      </c>
      <c r="D39" s="266"/>
      <c r="E39" s="143">
        <v>1</v>
      </c>
      <c r="F39" s="143"/>
      <c r="G39" s="266"/>
    </row>
    <row r="40" spans="1:106" x14ac:dyDescent="0.2">
      <c r="A40" s="246" t="s">
        <v>315</v>
      </c>
      <c r="B40" s="270">
        <v>10</v>
      </c>
      <c r="C40" s="270">
        <v>1</v>
      </c>
      <c r="D40" s="267"/>
      <c r="E40" s="270">
        <v>1</v>
      </c>
      <c r="F40" s="270"/>
      <c r="G40" s="267"/>
      <c r="H40" s="47"/>
    </row>
    <row r="41" spans="1:106" x14ac:dyDescent="0.2">
      <c r="A41" s="233" t="s">
        <v>271</v>
      </c>
      <c r="B41" s="268">
        <f>B37*B38/12</f>
        <v>775000</v>
      </c>
      <c r="C41" s="199"/>
      <c r="D41" s="199"/>
      <c r="E41" s="268">
        <f>E37*E38/12</f>
        <v>0</v>
      </c>
      <c r="G41" s="199"/>
    </row>
    <row r="42" spans="1:106" x14ac:dyDescent="0.2">
      <c r="A42" s="199" t="s">
        <v>273</v>
      </c>
      <c r="B42" s="199">
        <f>B41*12</f>
        <v>9300000</v>
      </c>
      <c r="E42" s="199">
        <f>E41*12</f>
        <v>0</v>
      </c>
      <c r="F42" s="199"/>
    </row>
    <row r="43" spans="1:106" x14ac:dyDescent="0.2">
      <c r="A43" s="199"/>
    </row>
    <row r="44" spans="1:106" x14ac:dyDescent="0.2">
      <c r="A44" s="199" t="s">
        <v>274</v>
      </c>
      <c r="B44" s="199"/>
      <c r="E44" s="199">
        <f>E42*E40+E37</f>
        <v>0</v>
      </c>
      <c r="F44" s="199"/>
      <c r="Y44" s="199"/>
      <c r="AH44" s="199"/>
      <c r="AL44" s="199"/>
      <c r="AT44" s="199"/>
      <c r="AX44" s="199"/>
      <c r="BF44" s="199"/>
    </row>
  </sheetData>
  <mergeCells count="2">
    <mergeCell ref="B35:D35"/>
    <mergeCell ref="E35:G35"/>
  </mergeCells>
  <phoneticPr fontId="9" type="noConversion"/>
  <pageMargins left="0.7" right="0.7" top="0.75" bottom="0.75" header="0.3" footer="0.3"/>
  <pageSetup orientation="portrait" r:id="rId1"/>
  <ignoredErrors>
    <ignoredError sqref="CD32 CD29 CD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56C2-E588-47A4-863A-D7E01468FFA9}">
  <dimension ref="A1:CU75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D48" sqref="D48"/>
    </sheetView>
  </sheetViews>
  <sheetFormatPr defaultColWidth="9" defaultRowHeight="12" x14ac:dyDescent="0.2"/>
  <cols>
    <col min="1" max="1" width="21.5703125" style="1" customWidth="1"/>
    <col min="2" max="2" width="11.85546875" style="1" bestFit="1" customWidth="1"/>
    <col min="3" max="7" width="9" style="1"/>
    <col min="8" max="8" width="9.85546875" style="1" bestFit="1" customWidth="1"/>
    <col min="9" max="11" width="9" style="1"/>
    <col min="12" max="12" width="10.85546875" style="1" bestFit="1" customWidth="1"/>
    <col min="13" max="16384" width="9" style="1"/>
  </cols>
  <sheetData>
    <row r="1" spans="1:99" x14ac:dyDescent="0.2">
      <c r="V1" s="116"/>
      <c r="AK1" s="116"/>
      <c r="AO1" s="116"/>
      <c r="AS1" s="116"/>
      <c r="AW1" s="116"/>
      <c r="BA1" s="116"/>
    </row>
    <row r="2" spans="1:99" x14ac:dyDescent="0.2">
      <c r="C2" s="3" t="s">
        <v>41</v>
      </c>
      <c r="D2" s="3"/>
      <c r="E2" s="3"/>
      <c r="F2" s="3"/>
      <c r="G2" s="3"/>
      <c r="H2" s="3"/>
      <c r="I2" s="4" t="s">
        <v>42</v>
      </c>
      <c r="J2" s="4"/>
      <c r="K2" s="4"/>
      <c r="O2" s="5" t="s">
        <v>46</v>
      </c>
      <c r="P2" s="5"/>
      <c r="Q2" s="5"/>
      <c r="R2" s="5"/>
      <c r="S2" s="5"/>
      <c r="T2" s="5"/>
      <c r="V2" s="134"/>
    </row>
    <row r="3" spans="1:99" x14ac:dyDescent="0.2">
      <c r="C3" s="3"/>
      <c r="D3" s="3"/>
      <c r="E3" s="3"/>
      <c r="F3" s="3"/>
      <c r="G3" s="3"/>
      <c r="H3" s="3"/>
      <c r="I3" s="8"/>
      <c r="J3" s="8"/>
      <c r="K3" s="8"/>
      <c r="L3" s="8"/>
      <c r="M3" s="8"/>
      <c r="N3" s="8"/>
    </row>
    <row r="4" spans="1:99" x14ac:dyDescent="0.2">
      <c r="C4" s="1" t="s">
        <v>4</v>
      </c>
      <c r="D4" s="1" t="s">
        <v>4</v>
      </c>
      <c r="E4" s="1" t="s">
        <v>4</v>
      </c>
      <c r="F4" s="1" t="s">
        <v>4</v>
      </c>
      <c r="G4" s="1" t="s">
        <v>4</v>
      </c>
      <c r="H4" s="1" t="s">
        <v>4</v>
      </c>
      <c r="I4" s="1" t="s">
        <v>4</v>
      </c>
      <c r="J4" s="1" t="s">
        <v>4</v>
      </c>
      <c r="K4" s="1" t="s">
        <v>4</v>
      </c>
      <c r="L4" s="1" t="s">
        <v>4</v>
      </c>
      <c r="M4" s="1" t="s">
        <v>4</v>
      </c>
      <c r="N4" s="1" t="s">
        <v>4</v>
      </c>
      <c r="O4" s="1" t="s">
        <v>5</v>
      </c>
      <c r="P4" s="1" t="s">
        <v>5</v>
      </c>
      <c r="Q4" s="1" t="s">
        <v>5</v>
      </c>
      <c r="R4" s="1" t="s">
        <v>5</v>
      </c>
      <c r="S4" s="1" t="s">
        <v>5</v>
      </c>
      <c r="T4" s="1" t="s">
        <v>5</v>
      </c>
      <c r="U4" s="1" t="s">
        <v>5</v>
      </c>
      <c r="V4" s="1" t="s">
        <v>5</v>
      </c>
      <c r="W4" s="1" t="str">
        <f>O4</f>
        <v>Year 1</v>
      </c>
      <c r="X4" s="1" t="str">
        <f t="shared" ref="X4:AG4" si="0">W4</f>
        <v>Year 1</v>
      </c>
      <c r="Y4" s="1" t="str">
        <f t="shared" si="0"/>
        <v>Year 1</v>
      </c>
      <c r="Z4" s="1" t="str">
        <f t="shared" si="0"/>
        <v>Year 1</v>
      </c>
      <c r="AA4" s="1" t="s">
        <v>6</v>
      </c>
      <c r="AB4" s="1" t="str">
        <f t="shared" si="0"/>
        <v>Year 2</v>
      </c>
      <c r="AC4" s="1" t="str">
        <f t="shared" si="0"/>
        <v>Year 2</v>
      </c>
      <c r="AD4" s="1" t="str">
        <f t="shared" si="0"/>
        <v>Year 2</v>
      </c>
      <c r="AE4" s="1" t="str">
        <f t="shared" si="0"/>
        <v>Year 2</v>
      </c>
      <c r="AF4" s="1" t="str">
        <f t="shared" si="0"/>
        <v>Year 2</v>
      </c>
      <c r="AG4" s="1" t="str">
        <f t="shared" si="0"/>
        <v>Year 2</v>
      </c>
      <c r="AH4" s="1" t="s">
        <v>6</v>
      </c>
      <c r="AI4" s="1" t="str">
        <f t="shared" ref="AI4:AS4" si="1">AH4</f>
        <v>Year 2</v>
      </c>
      <c r="AJ4" s="1" t="str">
        <f t="shared" si="1"/>
        <v>Year 2</v>
      </c>
      <c r="AK4" s="1" t="str">
        <f t="shared" si="1"/>
        <v>Year 2</v>
      </c>
      <c r="AL4" s="1" t="str">
        <f t="shared" si="1"/>
        <v>Year 2</v>
      </c>
      <c r="AM4" s="1" t="s">
        <v>7</v>
      </c>
      <c r="AN4" s="1" t="str">
        <f t="shared" si="1"/>
        <v>Year 3</v>
      </c>
      <c r="AO4" s="1" t="str">
        <f t="shared" si="1"/>
        <v>Year 3</v>
      </c>
      <c r="AP4" s="1" t="str">
        <f t="shared" si="1"/>
        <v>Year 3</v>
      </c>
      <c r="AQ4" s="1" t="str">
        <f t="shared" si="1"/>
        <v>Year 3</v>
      </c>
      <c r="AR4" s="1" t="str">
        <f t="shared" si="1"/>
        <v>Year 3</v>
      </c>
      <c r="AS4" s="1" t="str">
        <f t="shared" si="1"/>
        <v>Year 3</v>
      </c>
      <c r="AT4" s="1" t="s">
        <v>7</v>
      </c>
      <c r="AU4" s="1" t="str">
        <f t="shared" ref="AU4:BF4" si="2">AT4</f>
        <v>Year 3</v>
      </c>
      <c r="AV4" s="1" t="str">
        <f t="shared" si="2"/>
        <v>Year 3</v>
      </c>
      <c r="AW4" s="1" t="str">
        <f t="shared" si="2"/>
        <v>Year 3</v>
      </c>
      <c r="AX4" s="1" t="str">
        <f t="shared" si="2"/>
        <v>Year 3</v>
      </c>
      <c r="AY4" s="1" t="s">
        <v>168</v>
      </c>
      <c r="AZ4" s="1" t="str">
        <f t="shared" si="2"/>
        <v>Year 4</v>
      </c>
      <c r="BA4" s="1" t="str">
        <f t="shared" si="2"/>
        <v>Year 4</v>
      </c>
      <c r="BB4" s="1" t="str">
        <f t="shared" si="2"/>
        <v>Year 4</v>
      </c>
      <c r="BC4" s="1" t="str">
        <f t="shared" si="2"/>
        <v>Year 4</v>
      </c>
      <c r="BD4" s="1" t="str">
        <f t="shared" si="2"/>
        <v>Year 4</v>
      </c>
      <c r="BE4" s="1" t="str">
        <f t="shared" si="2"/>
        <v>Year 4</v>
      </c>
      <c r="BF4" s="1" t="str">
        <f t="shared" si="2"/>
        <v>Year 4</v>
      </c>
      <c r="BG4" s="1" t="str">
        <f t="shared" ref="BG4" si="3">BF4</f>
        <v>Year 4</v>
      </c>
      <c r="BH4" s="1" t="str">
        <f t="shared" ref="BH4" si="4">BG4</f>
        <v>Year 4</v>
      </c>
      <c r="BI4" s="1" t="str">
        <f t="shared" ref="BI4" si="5">BH4</f>
        <v>Year 4</v>
      </c>
      <c r="BJ4" s="1" t="str">
        <f t="shared" ref="BJ4" si="6">BI4</f>
        <v>Year 4</v>
      </c>
      <c r="BK4" s="1" t="s">
        <v>263</v>
      </c>
      <c r="BL4" s="1" t="str">
        <f t="shared" ref="BL4:BN4" si="7">BK4</f>
        <v>Year 5</v>
      </c>
      <c r="BM4" s="1" t="str">
        <f t="shared" si="7"/>
        <v>Year 5</v>
      </c>
      <c r="BN4" s="1" t="str">
        <f t="shared" si="7"/>
        <v>Year 5</v>
      </c>
      <c r="BO4" s="1" t="str">
        <f t="shared" ref="BO4" si="8">BN4</f>
        <v>Year 5</v>
      </c>
      <c r="BP4" s="1" t="str">
        <f t="shared" ref="BP4" si="9">BO4</f>
        <v>Year 5</v>
      </c>
      <c r="BQ4" s="1" t="str">
        <f t="shared" ref="BQ4" si="10">BP4</f>
        <v>Year 5</v>
      </c>
      <c r="BR4" s="1" t="str">
        <f t="shared" ref="BR4" si="11">BQ4</f>
        <v>Year 5</v>
      </c>
      <c r="BS4" s="1" t="str">
        <f t="shared" ref="BS4:BT4" si="12">BR4</f>
        <v>Year 5</v>
      </c>
      <c r="BT4" s="1" t="str">
        <f t="shared" si="12"/>
        <v>Year 5</v>
      </c>
      <c r="BU4" s="1" t="str">
        <f t="shared" ref="BU4" si="13">BT4</f>
        <v>Year 5</v>
      </c>
      <c r="BV4" s="1" t="str">
        <f t="shared" ref="BV4" si="14">BU4</f>
        <v>Year 5</v>
      </c>
      <c r="BW4" s="1" t="s">
        <v>288</v>
      </c>
      <c r="BX4" s="1" t="str">
        <f t="shared" ref="BX4" si="15">BW4</f>
        <v>Year 6</v>
      </c>
      <c r="BY4" s="1" t="str">
        <f t="shared" ref="BY4" si="16">BX4</f>
        <v>Year 6</v>
      </c>
      <c r="BZ4" s="1" t="str">
        <f t="shared" ref="BZ4" si="17">BY4</f>
        <v>Year 6</v>
      </c>
      <c r="CA4" s="1" t="str">
        <f t="shared" ref="CA4" si="18">BZ4</f>
        <v>Year 6</v>
      </c>
      <c r="CB4" s="1" t="str">
        <f t="shared" ref="CB4" si="19">CA4</f>
        <v>Year 6</v>
      </c>
      <c r="CC4" s="1" t="str">
        <f t="shared" ref="CC4" si="20">CB4</f>
        <v>Year 6</v>
      </c>
      <c r="CD4" s="1" t="str">
        <f t="shared" ref="CD4" si="21">CC4</f>
        <v>Year 6</v>
      </c>
      <c r="CE4" s="1" t="str">
        <f t="shared" ref="CE4" si="22">CD4</f>
        <v>Year 6</v>
      </c>
      <c r="CF4" s="1" t="str">
        <f t="shared" ref="CF4" si="23">CE4</f>
        <v>Year 6</v>
      </c>
      <c r="CG4" s="1" t="str">
        <f t="shared" ref="CG4" si="24">CF4</f>
        <v>Year 6</v>
      </c>
      <c r="CH4" s="1" t="str">
        <f t="shared" ref="CH4" si="25">CG4</f>
        <v>Year 6</v>
      </c>
      <c r="CI4" s="1" t="str">
        <f t="shared" ref="CI4" si="26">CH4</f>
        <v>Year 6</v>
      </c>
      <c r="CJ4" s="1" t="s">
        <v>290</v>
      </c>
      <c r="CK4" s="1" t="str">
        <f t="shared" ref="CK4" si="27">CJ4</f>
        <v>Year 7</v>
      </c>
      <c r="CL4" s="1" t="str">
        <f t="shared" ref="CL4" si="28">CK4</f>
        <v>Year 7</v>
      </c>
      <c r="CM4" s="1" t="str">
        <f t="shared" ref="CM4" si="29">CL4</f>
        <v>Year 7</v>
      </c>
      <c r="CN4" s="1" t="str">
        <f t="shared" ref="CN4" si="30">CM4</f>
        <v>Year 7</v>
      </c>
      <c r="CO4" s="1" t="str">
        <f t="shared" ref="CO4" si="31">CN4</f>
        <v>Year 7</v>
      </c>
      <c r="CP4" s="1" t="str">
        <f t="shared" ref="CP4" si="32">CO4</f>
        <v>Year 7</v>
      </c>
      <c r="CQ4" s="1" t="str">
        <f t="shared" ref="CQ4" si="33">CP4</f>
        <v>Year 7</v>
      </c>
      <c r="CR4" s="1" t="str">
        <f t="shared" ref="CR4" si="34">CQ4</f>
        <v>Year 7</v>
      </c>
      <c r="CS4" s="1" t="str">
        <f t="shared" ref="CS4" si="35">CR4</f>
        <v>Year 7</v>
      </c>
      <c r="CT4" s="1" t="str">
        <f t="shared" ref="CT4" si="36">CS4</f>
        <v>Year 7</v>
      </c>
    </row>
    <row r="5" spans="1:99" x14ac:dyDescent="0.2">
      <c r="A5" s="1" t="s">
        <v>40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</v>
      </c>
      <c r="I5" s="1" t="s">
        <v>13</v>
      </c>
      <c r="J5" s="1" t="s">
        <v>14</v>
      </c>
      <c r="K5" s="1" t="s">
        <v>3</v>
      </c>
      <c r="L5" s="1" t="s">
        <v>2</v>
      </c>
      <c r="M5" s="1" t="s">
        <v>15</v>
      </c>
      <c r="N5" s="1" t="s">
        <v>0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  <c r="AA5" s="1" t="s">
        <v>28</v>
      </c>
      <c r="AB5" s="1" t="s">
        <v>29</v>
      </c>
      <c r="AC5" s="1" t="s">
        <v>30</v>
      </c>
      <c r="AD5" s="1" t="s">
        <v>31</v>
      </c>
      <c r="AE5" s="1" t="s">
        <v>32</v>
      </c>
      <c r="AF5" s="1" t="s">
        <v>33</v>
      </c>
      <c r="AG5" s="1" t="s">
        <v>34</v>
      </c>
      <c r="AH5" s="1" t="s">
        <v>35</v>
      </c>
      <c r="AI5" s="1" t="s">
        <v>36</v>
      </c>
      <c r="AJ5" s="1" t="s">
        <v>37</v>
      </c>
      <c r="AK5" s="1" t="s">
        <v>38</v>
      </c>
      <c r="AL5" s="1" t="s">
        <v>39</v>
      </c>
      <c r="AM5" s="1" t="s">
        <v>49</v>
      </c>
      <c r="AN5" s="1" t="s">
        <v>50</v>
      </c>
      <c r="AO5" s="1" t="s">
        <v>51</v>
      </c>
      <c r="AP5" s="1" t="s">
        <v>52</v>
      </c>
      <c r="AQ5" s="1" t="s">
        <v>53</v>
      </c>
      <c r="AR5" s="1" t="s">
        <v>54</v>
      </c>
      <c r="AS5" s="1" t="s">
        <v>55</v>
      </c>
      <c r="AT5" s="1" t="s">
        <v>56</v>
      </c>
      <c r="AU5" s="1" t="s">
        <v>57</v>
      </c>
      <c r="AV5" s="1" t="s">
        <v>58</v>
      </c>
      <c r="AW5" s="1" t="s">
        <v>59</v>
      </c>
      <c r="AX5" s="1" t="s">
        <v>60</v>
      </c>
      <c r="AY5" s="1" t="s">
        <v>61</v>
      </c>
      <c r="AZ5" s="1" t="s">
        <v>62</v>
      </c>
      <c r="BA5" s="1" t="s">
        <v>63</v>
      </c>
      <c r="BB5" s="1" t="s">
        <v>64</v>
      </c>
      <c r="BC5" s="1" t="s">
        <v>65</v>
      </c>
      <c r="BD5" s="1" t="s">
        <v>66</v>
      </c>
      <c r="BE5" s="1" t="s">
        <v>149</v>
      </c>
      <c r="BF5" s="1" t="s">
        <v>181</v>
      </c>
      <c r="BG5" s="1" t="s">
        <v>245</v>
      </c>
      <c r="BH5" s="1" t="s">
        <v>246</v>
      </c>
      <c r="BI5" s="1" t="s">
        <v>247</v>
      </c>
      <c r="BJ5" s="1" t="s">
        <v>248</v>
      </c>
      <c r="BK5" s="1" t="s">
        <v>249</v>
      </c>
      <c r="BL5" s="1" t="s">
        <v>252</v>
      </c>
      <c r="BM5" s="1" t="s">
        <v>253</v>
      </c>
      <c r="BN5" s="1" t="s">
        <v>254</v>
      </c>
      <c r="BO5" s="1" t="s">
        <v>255</v>
      </c>
      <c r="BP5" s="1" t="s">
        <v>256</v>
      </c>
      <c r="BQ5" s="1" t="s">
        <v>257</v>
      </c>
      <c r="BR5" s="1" t="s">
        <v>258</v>
      </c>
      <c r="BS5" s="1" t="s">
        <v>259</v>
      </c>
      <c r="BT5" s="1" t="s">
        <v>260</v>
      </c>
      <c r="BU5" s="1" t="s">
        <v>261</v>
      </c>
      <c r="BV5" s="1" t="s">
        <v>262</v>
      </c>
      <c r="BW5" s="1" t="s">
        <v>276</v>
      </c>
      <c r="BX5" s="1" t="s">
        <v>277</v>
      </c>
      <c r="BY5" s="1" t="s">
        <v>278</v>
      </c>
      <c r="BZ5" s="1" t="s">
        <v>279</v>
      </c>
      <c r="CA5" s="1" t="s">
        <v>280</v>
      </c>
      <c r="CB5" s="1" t="s">
        <v>281</v>
      </c>
      <c r="CC5" s="1" t="s">
        <v>282</v>
      </c>
      <c r="CD5" s="1" t="s">
        <v>283</v>
      </c>
      <c r="CE5" s="1" t="s">
        <v>284</v>
      </c>
      <c r="CF5" s="1" t="s">
        <v>285</v>
      </c>
      <c r="CG5" s="1" t="s">
        <v>286</v>
      </c>
      <c r="CH5" s="1" t="s">
        <v>287</v>
      </c>
      <c r="CI5" s="1" t="s">
        <v>293</v>
      </c>
      <c r="CJ5" s="1" t="s">
        <v>294</v>
      </c>
      <c r="CK5" s="1" t="s">
        <v>295</v>
      </c>
      <c r="CL5" s="1" t="s">
        <v>296</v>
      </c>
      <c r="CM5" s="1" t="s">
        <v>297</v>
      </c>
      <c r="CN5" s="1" t="s">
        <v>298</v>
      </c>
      <c r="CO5" s="1" t="s">
        <v>299</v>
      </c>
      <c r="CP5" s="1" t="s">
        <v>300</v>
      </c>
      <c r="CQ5" s="1" t="s">
        <v>301</v>
      </c>
      <c r="CR5" s="1" t="s">
        <v>302</v>
      </c>
      <c r="CS5" s="1" t="s">
        <v>303</v>
      </c>
      <c r="CT5" s="1" t="s">
        <v>304</v>
      </c>
    </row>
    <row r="7" spans="1:99" s="26" customFormat="1" ht="12.75" x14ac:dyDescent="0.2">
      <c r="A7" s="25" t="s">
        <v>69</v>
      </c>
    </row>
    <row r="8" spans="1:99" s="15" customFormat="1" x14ac:dyDescent="0.2">
      <c r="A8" s="126" t="s">
        <v>43</v>
      </c>
      <c r="B8" s="42" t="s">
        <v>79</v>
      </c>
    </row>
    <row r="9" spans="1:99" s="15" customFormat="1" x14ac:dyDescent="0.2">
      <c r="A9" s="17" t="s">
        <v>45</v>
      </c>
      <c r="B9" s="14">
        <v>50000</v>
      </c>
      <c r="H9" s="16">
        <f t="shared" ref="H9:AN9" si="37">H10*($B$9/12)</f>
        <v>0</v>
      </c>
      <c r="I9" s="16">
        <f t="shared" si="37"/>
        <v>0</v>
      </c>
      <c r="J9" s="16">
        <f t="shared" si="37"/>
        <v>0</v>
      </c>
      <c r="K9" s="16">
        <f t="shared" si="37"/>
        <v>0</v>
      </c>
      <c r="L9" s="16">
        <f t="shared" si="37"/>
        <v>0</v>
      </c>
      <c r="M9" s="16">
        <f t="shared" si="37"/>
        <v>0</v>
      </c>
      <c r="N9" s="16">
        <f t="shared" si="37"/>
        <v>0</v>
      </c>
      <c r="O9" s="16">
        <f t="shared" si="37"/>
        <v>25000</v>
      </c>
      <c r="P9" s="16">
        <f t="shared" si="37"/>
        <v>25000</v>
      </c>
      <c r="Q9" s="16">
        <f t="shared" si="37"/>
        <v>25000</v>
      </c>
      <c r="R9" s="16">
        <f t="shared" si="37"/>
        <v>25000</v>
      </c>
      <c r="S9" s="16">
        <f t="shared" si="37"/>
        <v>25000</v>
      </c>
      <c r="T9" s="16">
        <f t="shared" si="37"/>
        <v>25000</v>
      </c>
      <c r="U9" s="16">
        <f t="shared" si="37"/>
        <v>25000</v>
      </c>
      <c r="V9" s="16">
        <f t="shared" si="37"/>
        <v>25000</v>
      </c>
      <c r="W9" s="16">
        <f t="shared" si="37"/>
        <v>25000</v>
      </c>
      <c r="X9" s="16">
        <f t="shared" si="37"/>
        <v>25000</v>
      </c>
      <c r="Y9" s="16">
        <f t="shared" si="37"/>
        <v>25000</v>
      </c>
      <c r="Z9" s="16">
        <f t="shared" si="37"/>
        <v>25000</v>
      </c>
      <c r="AA9" s="16">
        <f t="shared" si="37"/>
        <v>25000</v>
      </c>
      <c r="AB9" s="16">
        <f t="shared" si="37"/>
        <v>25000</v>
      </c>
      <c r="AC9" s="16">
        <f t="shared" si="37"/>
        <v>25000</v>
      </c>
      <c r="AD9" s="16">
        <f t="shared" si="37"/>
        <v>25000</v>
      </c>
      <c r="AE9" s="16">
        <f t="shared" si="37"/>
        <v>25000</v>
      </c>
      <c r="AF9" s="16">
        <f t="shared" si="37"/>
        <v>25000</v>
      </c>
      <c r="AG9" s="16">
        <f t="shared" si="37"/>
        <v>25000</v>
      </c>
      <c r="AH9" s="16">
        <f t="shared" si="37"/>
        <v>25000</v>
      </c>
      <c r="AI9" s="16">
        <f t="shared" si="37"/>
        <v>25000</v>
      </c>
      <c r="AJ9" s="16">
        <f t="shared" si="37"/>
        <v>125000.00000000001</v>
      </c>
      <c r="AK9" s="16">
        <f t="shared" si="37"/>
        <v>125000.00000000001</v>
      </c>
      <c r="AL9" s="16">
        <f t="shared" si="37"/>
        <v>125000.00000000001</v>
      </c>
      <c r="AM9" s="16">
        <f t="shared" si="37"/>
        <v>125000.00000000001</v>
      </c>
      <c r="AN9" s="16">
        <f t="shared" si="37"/>
        <v>125000.00000000001</v>
      </c>
      <c r="AO9" s="16">
        <f t="shared" ref="AO9:CT9" si="38">AO10*($B$9/12)</f>
        <v>125000.00000000001</v>
      </c>
      <c r="AP9" s="16">
        <f t="shared" si="38"/>
        <v>125000.00000000001</v>
      </c>
      <c r="AQ9" s="16">
        <f t="shared" si="38"/>
        <v>125000.00000000001</v>
      </c>
      <c r="AR9" s="16">
        <f t="shared" si="38"/>
        <v>125000.00000000001</v>
      </c>
      <c r="AS9" s="16">
        <f t="shared" si="38"/>
        <v>125000.00000000001</v>
      </c>
      <c r="AT9" s="16">
        <f t="shared" si="38"/>
        <v>125000.00000000001</v>
      </c>
      <c r="AU9" s="16">
        <f t="shared" si="38"/>
        <v>125000.00000000001</v>
      </c>
      <c r="AV9" s="16">
        <f t="shared" si="38"/>
        <v>125000.00000000001</v>
      </c>
      <c r="AW9" s="16">
        <f t="shared" si="38"/>
        <v>125000.00000000001</v>
      </c>
      <c r="AX9" s="16">
        <f t="shared" si="38"/>
        <v>125000.00000000001</v>
      </c>
      <c r="AY9" s="16">
        <f t="shared" si="38"/>
        <v>125000.00000000001</v>
      </c>
      <c r="AZ9" s="16">
        <f t="shared" si="38"/>
        <v>125000.00000000001</v>
      </c>
      <c r="BA9" s="16">
        <f t="shared" si="38"/>
        <v>125000.00000000001</v>
      </c>
      <c r="BB9" s="16">
        <f t="shared" si="38"/>
        <v>125000.00000000001</v>
      </c>
      <c r="BC9" s="16">
        <f t="shared" si="38"/>
        <v>125000.00000000001</v>
      </c>
      <c r="BD9" s="16">
        <f t="shared" si="38"/>
        <v>125000.00000000001</v>
      </c>
      <c r="BE9" s="16">
        <f t="shared" si="38"/>
        <v>125000.00000000001</v>
      </c>
      <c r="BF9" s="16">
        <f t="shared" si="38"/>
        <v>125000.00000000001</v>
      </c>
      <c r="BG9" s="16">
        <f t="shared" si="38"/>
        <v>125000.00000000001</v>
      </c>
      <c r="BH9" s="16">
        <f t="shared" si="38"/>
        <v>125000.00000000001</v>
      </c>
      <c r="BI9" s="16">
        <f t="shared" si="38"/>
        <v>125000.00000000001</v>
      </c>
      <c r="BJ9" s="16">
        <f t="shared" si="38"/>
        <v>125000.00000000001</v>
      </c>
      <c r="BK9" s="16">
        <f t="shared" si="38"/>
        <v>125000.00000000001</v>
      </c>
      <c r="BL9" s="16">
        <f t="shared" si="38"/>
        <v>125000.00000000001</v>
      </c>
      <c r="BM9" s="16">
        <f t="shared" si="38"/>
        <v>125000.00000000001</v>
      </c>
      <c r="BN9" s="16">
        <f t="shared" si="38"/>
        <v>125000.00000000001</v>
      </c>
      <c r="BO9" s="16">
        <f t="shared" si="38"/>
        <v>125000.00000000001</v>
      </c>
      <c r="BP9" s="16">
        <f t="shared" si="38"/>
        <v>125000.00000000001</v>
      </c>
      <c r="BQ9" s="16">
        <f t="shared" si="38"/>
        <v>125000.00000000001</v>
      </c>
      <c r="BR9" s="16">
        <f t="shared" si="38"/>
        <v>125000.00000000001</v>
      </c>
      <c r="BS9" s="16">
        <f t="shared" si="38"/>
        <v>125000.00000000001</v>
      </c>
      <c r="BT9" s="16">
        <f t="shared" si="38"/>
        <v>125000.00000000001</v>
      </c>
      <c r="BU9" s="16">
        <f t="shared" si="38"/>
        <v>125000.00000000001</v>
      </c>
      <c r="BV9" s="16">
        <f t="shared" si="38"/>
        <v>125000.00000000001</v>
      </c>
      <c r="BW9" s="16">
        <f t="shared" si="38"/>
        <v>125000.00000000001</v>
      </c>
      <c r="BX9" s="16">
        <f t="shared" si="38"/>
        <v>125000.00000000001</v>
      </c>
      <c r="BY9" s="16">
        <f t="shared" si="38"/>
        <v>125000.00000000001</v>
      </c>
      <c r="BZ9" s="16">
        <f t="shared" si="38"/>
        <v>125000.00000000001</v>
      </c>
      <c r="CA9" s="16">
        <f t="shared" si="38"/>
        <v>125000.00000000001</v>
      </c>
      <c r="CB9" s="16">
        <f t="shared" si="38"/>
        <v>125000.00000000001</v>
      </c>
      <c r="CC9" s="16">
        <f t="shared" si="38"/>
        <v>125000.00000000001</v>
      </c>
      <c r="CD9" s="16">
        <f t="shared" si="38"/>
        <v>125000.00000000001</v>
      </c>
      <c r="CE9" s="16">
        <f t="shared" si="38"/>
        <v>125000.00000000001</v>
      </c>
      <c r="CF9" s="16">
        <f t="shared" si="38"/>
        <v>125000.00000000001</v>
      </c>
      <c r="CG9" s="16">
        <f t="shared" si="38"/>
        <v>125000.00000000001</v>
      </c>
      <c r="CH9" s="16">
        <f t="shared" si="38"/>
        <v>125000.00000000001</v>
      </c>
      <c r="CI9" s="16">
        <f t="shared" si="38"/>
        <v>125000.00000000001</v>
      </c>
      <c r="CJ9" s="16">
        <f t="shared" si="38"/>
        <v>125000.00000000001</v>
      </c>
      <c r="CK9" s="16">
        <f t="shared" si="38"/>
        <v>125000.00000000001</v>
      </c>
      <c r="CL9" s="16">
        <f t="shared" si="38"/>
        <v>125000.00000000001</v>
      </c>
      <c r="CM9" s="16">
        <f t="shared" si="38"/>
        <v>125000.00000000001</v>
      </c>
      <c r="CN9" s="16">
        <f t="shared" si="38"/>
        <v>125000.00000000001</v>
      </c>
      <c r="CO9" s="16">
        <f t="shared" si="38"/>
        <v>125000.00000000001</v>
      </c>
      <c r="CP9" s="16">
        <f t="shared" si="38"/>
        <v>125000.00000000001</v>
      </c>
      <c r="CQ9" s="16">
        <f t="shared" si="38"/>
        <v>125000.00000000001</v>
      </c>
      <c r="CR9" s="16">
        <f t="shared" si="38"/>
        <v>125000.00000000001</v>
      </c>
      <c r="CS9" s="16">
        <f t="shared" si="38"/>
        <v>125000.00000000001</v>
      </c>
      <c r="CT9" s="16">
        <f t="shared" si="38"/>
        <v>125000.00000000001</v>
      </c>
      <c r="CU9" s="16"/>
    </row>
    <row r="10" spans="1:99" s="15" customFormat="1" x14ac:dyDescent="0.2">
      <c r="A10" s="22" t="s">
        <v>44</v>
      </c>
      <c r="H10" s="15">
        <v>0</v>
      </c>
      <c r="I10" s="15">
        <f>H10</f>
        <v>0</v>
      </c>
      <c r="J10" s="15">
        <f t="shared" ref="J10:S10" si="39">I10</f>
        <v>0</v>
      </c>
      <c r="K10" s="15">
        <f t="shared" si="39"/>
        <v>0</v>
      </c>
      <c r="L10" s="15">
        <f t="shared" si="39"/>
        <v>0</v>
      </c>
      <c r="M10" s="15">
        <f t="shared" si="39"/>
        <v>0</v>
      </c>
      <c r="N10" s="15">
        <f t="shared" si="39"/>
        <v>0</v>
      </c>
      <c r="O10" s="18">
        <v>6</v>
      </c>
      <c r="P10" s="15">
        <f t="shared" si="39"/>
        <v>6</v>
      </c>
      <c r="Q10" s="15">
        <f t="shared" si="39"/>
        <v>6</v>
      </c>
      <c r="R10" s="15">
        <f t="shared" si="39"/>
        <v>6</v>
      </c>
      <c r="S10" s="15">
        <f t="shared" si="39"/>
        <v>6</v>
      </c>
      <c r="T10" s="15">
        <f t="shared" ref="T10" si="40">S10</f>
        <v>6</v>
      </c>
      <c r="U10" s="15">
        <f t="shared" ref="U10" si="41">T10</f>
        <v>6</v>
      </c>
      <c r="V10" s="15">
        <f t="shared" ref="V10" si="42">U10</f>
        <v>6</v>
      </c>
      <c r="W10" s="15">
        <f t="shared" ref="W10" si="43">V10</f>
        <v>6</v>
      </c>
      <c r="X10" s="15">
        <f t="shared" ref="X10" si="44">W10</f>
        <v>6</v>
      </c>
      <c r="Y10" s="15">
        <f t="shared" ref="Y10" si="45">X10</f>
        <v>6</v>
      </c>
      <c r="Z10" s="15">
        <f t="shared" ref="Z10" si="46">Y10</f>
        <v>6</v>
      </c>
      <c r="AA10" s="15">
        <f t="shared" ref="AA10" si="47">Z10</f>
        <v>6</v>
      </c>
      <c r="AB10" s="15">
        <f t="shared" ref="AB10" si="48">AA10</f>
        <v>6</v>
      </c>
      <c r="AC10" s="15">
        <f t="shared" ref="AC10" si="49">AB10</f>
        <v>6</v>
      </c>
      <c r="AD10" s="15">
        <f t="shared" ref="AD10" si="50">AC10</f>
        <v>6</v>
      </c>
      <c r="AE10" s="15">
        <f t="shared" ref="AE10" si="51">AD10</f>
        <v>6</v>
      </c>
      <c r="AF10" s="15">
        <f t="shared" ref="AF10" si="52">AE10</f>
        <v>6</v>
      </c>
      <c r="AG10" s="15">
        <f t="shared" ref="AG10" si="53">AF10</f>
        <v>6</v>
      </c>
      <c r="AH10" s="15">
        <f t="shared" ref="AH10" si="54">AG10</f>
        <v>6</v>
      </c>
      <c r="AI10" s="15">
        <f t="shared" ref="AI10" si="55">AH10</f>
        <v>6</v>
      </c>
      <c r="AJ10" s="18">
        <v>30</v>
      </c>
      <c r="AK10" s="15">
        <f t="shared" ref="AK10" si="56">AJ10</f>
        <v>30</v>
      </c>
      <c r="AL10" s="15">
        <f t="shared" ref="AL10" si="57">AK10</f>
        <v>30</v>
      </c>
      <c r="AM10" s="15">
        <f t="shared" ref="AM10" si="58">AL10</f>
        <v>30</v>
      </c>
      <c r="AN10" s="15">
        <f t="shared" ref="AN10" si="59">AM10</f>
        <v>30</v>
      </c>
      <c r="AO10" s="15">
        <f t="shared" ref="AO10" si="60">AN10</f>
        <v>30</v>
      </c>
      <c r="AP10" s="15">
        <f t="shared" ref="AP10" si="61">AO10</f>
        <v>30</v>
      </c>
      <c r="AQ10" s="15">
        <f t="shared" ref="AQ10" si="62">AP10</f>
        <v>30</v>
      </c>
      <c r="AR10" s="15">
        <f t="shared" ref="AR10" si="63">AQ10</f>
        <v>30</v>
      </c>
      <c r="AS10" s="15">
        <f t="shared" ref="AS10" si="64">AR10</f>
        <v>30</v>
      </c>
      <c r="AT10" s="15">
        <f t="shared" ref="AT10" si="65">AS10</f>
        <v>30</v>
      </c>
      <c r="AU10" s="15">
        <f t="shared" ref="AU10" si="66">AT10</f>
        <v>30</v>
      </c>
      <c r="AV10" s="15">
        <f t="shared" ref="AV10" si="67">AU10</f>
        <v>30</v>
      </c>
      <c r="AW10" s="15">
        <f t="shared" ref="AW10" si="68">AV10</f>
        <v>30</v>
      </c>
      <c r="AX10" s="15">
        <f t="shared" ref="AX10" si="69">AW10</f>
        <v>30</v>
      </c>
      <c r="AY10" s="15">
        <f t="shared" ref="AY10" si="70">AX10</f>
        <v>30</v>
      </c>
      <c r="AZ10" s="15">
        <f t="shared" ref="AZ10" si="71">AY10</f>
        <v>30</v>
      </c>
      <c r="BA10" s="15">
        <f t="shared" ref="BA10" si="72">AZ10</f>
        <v>30</v>
      </c>
      <c r="BB10" s="15">
        <f t="shared" ref="BB10" si="73">BA10</f>
        <v>30</v>
      </c>
      <c r="BC10" s="15">
        <f t="shared" ref="BC10" si="74">BB10</f>
        <v>30</v>
      </c>
      <c r="BD10" s="15">
        <f t="shared" ref="BD10" si="75">BC10</f>
        <v>30</v>
      </c>
      <c r="BE10" s="15">
        <f t="shared" ref="BE10" si="76">BD10</f>
        <v>30</v>
      </c>
      <c r="BF10" s="15">
        <f t="shared" ref="BF10" si="77">BE10</f>
        <v>30</v>
      </c>
      <c r="BG10" s="15">
        <f t="shared" ref="BG10" si="78">BF10</f>
        <v>30</v>
      </c>
      <c r="BH10" s="15">
        <f t="shared" ref="BH10" si="79">BG10</f>
        <v>30</v>
      </c>
      <c r="BI10" s="15">
        <f t="shared" ref="BI10" si="80">BH10</f>
        <v>30</v>
      </c>
      <c r="BJ10" s="15">
        <f t="shared" ref="BJ10" si="81">BI10</f>
        <v>30</v>
      </c>
      <c r="BK10" s="15">
        <f t="shared" ref="BK10" si="82">BJ10</f>
        <v>30</v>
      </c>
      <c r="BL10" s="15">
        <f t="shared" ref="BL10" si="83">BK10</f>
        <v>30</v>
      </c>
      <c r="BM10" s="15">
        <f t="shared" ref="BM10" si="84">BL10</f>
        <v>30</v>
      </c>
      <c r="BN10" s="15">
        <f t="shared" ref="BN10" si="85">BM10</f>
        <v>30</v>
      </c>
      <c r="BO10" s="15">
        <f t="shared" ref="BO10" si="86">BN10</f>
        <v>30</v>
      </c>
      <c r="BP10" s="15">
        <f t="shared" ref="BP10" si="87">BO10</f>
        <v>30</v>
      </c>
      <c r="BQ10" s="15">
        <f t="shared" ref="BQ10" si="88">BP10</f>
        <v>30</v>
      </c>
      <c r="BR10" s="15">
        <f t="shared" ref="BR10" si="89">BQ10</f>
        <v>30</v>
      </c>
      <c r="BS10" s="15">
        <f t="shared" ref="BS10" si="90">BR10</f>
        <v>30</v>
      </c>
      <c r="BT10" s="15">
        <f t="shared" ref="BT10" si="91">BS10</f>
        <v>30</v>
      </c>
      <c r="BU10" s="15">
        <f t="shared" ref="BU10" si="92">BT10</f>
        <v>30</v>
      </c>
      <c r="BV10" s="15">
        <f t="shared" ref="BV10" si="93">BU10</f>
        <v>30</v>
      </c>
      <c r="BW10" s="15">
        <f t="shared" ref="BW10" si="94">BV10</f>
        <v>30</v>
      </c>
      <c r="BX10" s="15">
        <f t="shared" ref="BX10" si="95">BW10</f>
        <v>30</v>
      </c>
      <c r="BY10" s="15">
        <f t="shared" ref="BY10" si="96">BX10</f>
        <v>30</v>
      </c>
      <c r="BZ10" s="15">
        <f t="shared" ref="BZ10" si="97">BY10</f>
        <v>30</v>
      </c>
      <c r="CA10" s="15">
        <f t="shared" ref="CA10" si="98">BZ10</f>
        <v>30</v>
      </c>
      <c r="CB10" s="15">
        <f t="shared" ref="CB10" si="99">CA10</f>
        <v>30</v>
      </c>
      <c r="CC10" s="15">
        <f t="shared" ref="CC10" si="100">CB10</f>
        <v>30</v>
      </c>
      <c r="CD10" s="15">
        <f t="shared" ref="CD10" si="101">CC10</f>
        <v>30</v>
      </c>
      <c r="CE10" s="15">
        <f t="shared" ref="CE10" si="102">CD10</f>
        <v>30</v>
      </c>
      <c r="CF10" s="15">
        <f t="shared" ref="CF10" si="103">CE10</f>
        <v>30</v>
      </c>
      <c r="CG10" s="15">
        <f t="shared" ref="CG10" si="104">CF10</f>
        <v>30</v>
      </c>
      <c r="CH10" s="15">
        <f t="shared" ref="CH10" si="105">CG10</f>
        <v>30</v>
      </c>
      <c r="CI10" s="15">
        <f t="shared" ref="CI10" si="106">CH10</f>
        <v>30</v>
      </c>
      <c r="CJ10" s="15">
        <f t="shared" ref="CJ10" si="107">CI10</f>
        <v>30</v>
      </c>
      <c r="CK10" s="15">
        <f t="shared" ref="CK10" si="108">CJ10</f>
        <v>30</v>
      </c>
      <c r="CL10" s="15">
        <f t="shared" ref="CL10" si="109">CK10</f>
        <v>30</v>
      </c>
      <c r="CM10" s="15">
        <f t="shared" ref="CM10" si="110">CL10</f>
        <v>30</v>
      </c>
      <c r="CN10" s="15">
        <f t="shared" ref="CN10" si="111">CM10</f>
        <v>30</v>
      </c>
      <c r="CO10" s="15">
        <f t="shared" ref="CO10" si="112">CN10</f>
        <v>30</v>
      </c>
      <c r="CP10" s="15">
        <f t="shared" ref="CP10" si="113">CO10</f>
        <v>30</v>
      </c>
      <c r="CQ10" s="15">
        <f t="shared" ref="CQ10" si="114">CP10</f>
        <v>30</v>
      </c>
      <c r="CR10" s="15">
        <f t="shared" ref="CR10" si="115">CQ10</f>
        <v>30</v>
      </c>
      <c r="CS10" s="15">
        <f t="shared" ref="CS10" si="116">CR10</f>
        <v>30</v>
      </c>
      <c r="CT10" s="15">
        <f t="shared" ref="CT10" si="117">CS10</f>
        <v>30</v>
      </c>
    </row>
    <row r="11" spans="1:99" s="15" customFormat="1" ht="6.4" customHeight="1" x14ac:dyDescent="0.2">
      <c r="A11" s="22"/>
    </row>
    <row r="12" spans="1:99" s="15" customFormat="1" x14ac:dyDescent="0.2">
      <c r="A12" s="17" t="s">
        <v>167</v>
      </c>
      <c r="B12" s="14">
        <v>65000</v>
      </c>
      <c r="H12" s="16">
        <f t="shared" ref="H12:AN12" si="118">H13*($B$12/12)</f>
        <v>0</v>
      </c>
      <c r="I12" s="16">
        <f t="shared" si="118"/>
        <v>0</v>
      </c>
      <c r="J12" s="16">
        <f t="shared" si="118"/>
        <v>0</v>
      </c>
      <c r="K12" s="16">
        <f t="shared" si="118"/>
        <v>0</v>
      </c>
      <c r="L12" s="16">
        <f t="shared" si="118"/>
        <v>0</v>
      </c>
      <c r="M12" s="16">
        <f t="shared" si="118"/>
        <v>0</v>
      </c>
      <c r="N12" s="16">
        <f t="shared" si="118"/>
        <v>0</v>
      </c>
      <c r="O12" s="16">
        <f t="shared" si="118"/>
        <v>0</v>
      </c>
      <c r="P12" s="16">
        <f t="shared" si="118"/>
        <v>5416.666666666667</v>
      </c>
      <c r="Q12" s="16">
        <f t="shared" si="118"/>
        <v>5416.666666666667</v>
      </c>
      <c r="R12" s="16">
        <f t="shared" si="118"/>
        <v>5416.666666666667</v>
      </c>
      <c r="S12" s="16">
        <f t="shared" si="118"/>
        <v>5416.666666666667</v>
      </c>
      <c r="T12" s="16">
        <f t="shared" si="118"/>
        <v>5416.666666666667</v>
      </c>
      <c r="U12" s="16">
        <f t="shared" si="118"/>
        <v>5416.666666666667</v>
      </c>
      <c r="V12" s="16">
        <f t="shared" si="118"/>
        <v>5416.666666666667</v>
      </c>
      <c r="W12" s="16">
        <f t="shared" si="118"/>
        <v>5416.666666666667</v>
      </c>
      <c r="X12" s="16">
        <f t="shared" si="118"/>
        <v>5416.666666666667</v>
      </c>
      <c r="Y12" s="16">
        <f t="shared" si="118"/>
        <v>5416.666666666667</v>
      </c>
      <c r="Z12" s="16">
        <f t="shared" si="118"/>
        <v>10833.333333333334</v>
      </c>
      <c r="AA12" s="16">
        <f t="shared" si="118"/>
        <v>10833.333333333334</v>
      </c>
      <c r="AB12" s="16">
        <f t="shared" si="118"/>
        <v>10833.333333333334</v>
      </c>
      <c r="AC12" s="16">
        <f t="shared" si="118"/>
        <v>10833.333333333334</v>
      </c>
      <c r="AD12" s="16">
        <f t="shared" si="118"/>
        <v>10833.333333333334</v>
      </c>
      <c r="AE12" s="16">
        <f t="shared" si="118"/>
        <v>10833.333333333334</v>
      </c>
      <c r="AF12" s="16">
        <f t="shared" si="118"/>
        <v>10833.333333333334</v>
      </c>
      <c r="AG12" s="16">
        <f t="shared" si="118"/>
        <v>10833.333333333334</v>
      </c>
      <c r="AH12" s="16">
        <f t="shared" si="118"/>
        <v>10833.333333333334</v>
      </c>
      <c r="AI12" s="16">
        <f t="shared" si="118"/>
        <v>10833.333333333334</v>
      </c>
      <c r="AJ12" s="16">
        <f t="shared" si="118"/>
        <v>54166.666666666672</v>
      </c>
      <c r="AK12" s="16">
        <f t="shared" si="118"/>
        <v>54166.666666666672</v>
      </c>
      <c r="AL12" s="16">
        <f t="shared" si="118"/>
        <v>54166.666666666672</v>
      </c>
      <c r="AM12" s="16">
        <f t="shared" si="118"/>
        <v>54166.666666666672</v>
      </c>
      <c r="AN12" s="16">
        <f t="shared" si="118"/>
        <v>54166.666666666672</v>
      </c>
      <c r="AO12" s="16">
        <f t="shared" ref="AO12:CT12" si="119">AO13*($B$12/12)</f>
        <v>54166.666666666672</v>
      </c>
      <c r="AP12" s="16">
        <f t="shared" si="119"/>
        <v>54166.666666666672</v>
      </c>
      <c r="AQ12" s="16">
        <f t="shared" si="119"/>
        <v>54166.666666666672</v>
      </c>
      <c r="AR12" s="16">
        <f t="shared" si="119"/>
        <v>54166.666666666672</v>
      </c>
      <c r="AS12" s="16">
        <f t="shared" si="119"/>
        <v>54166.666666666672</v>
      </c>
      <c r="AT12" s="16">
        <f t="shared" si="119"/>
        <v>54166.666666666672</v>
      </c>
      <c r="AU12" s="16">
        <f t="shared" si="119"/>
        <v>54166.666666666672</v>
      </c>
      <c r="AV12" s="16">
        <f t="shared" si="119"/>
        <v>54166.666666666672</v>
      </c>
      <c r="AW12" s="16">
        <f t="shared" si="119"/>
        <v>54166.666666666672</v>
      </c>
      <c r="AX12" s="16">
        <f t="shared" si="119"/>
        <v>54166.666666666672</v>
      </c>
      <c r="AY12" s="16">
        <f t="shared" si="119"/>
        <v>54166.666666666672</v>
      </c>
      <c r="AZ12" s="16">
        <f t="shared" si="119"/>
        <v>54166.666666666672</v>
      </c>
      <c r="BA12" s="16">
        <f t="shared" si="119"/>
        <v>54166.666666666672</v>
      </c>
      <c r="BB12" s="16">
        <f t="shared" si="119"/>
        <v>54166.666666666672</v>
      </c>
      <c r="BC12" s="16">
        <f t="shared" si="119"/>
        <v>54166.666666666672</v>
      </c>
      <c r="BD12" s="16">
        <f t="shared" si="119"/>
        <v>54166.666666666672</v>
      </c>
      <c r="BE12" s="16">
        <f t="shared" si="119"/>
        <v>54166.666666666672</v>
      </c>
      <c r="BF12" s="16">
        <f t="shared" si="119"/>
        <v>54166.666666666672</v>
      </c>
      <c r="BG12" s="16">
        <f t="shared" si="119"/>
        <v>54166.666666666672</v>
      </c>
      <c r="BH12" s="16">
        <f t="shared" si="119"/>
        <v>54166.666666666672</v>
      </c>
      <c r="BI12" s="16">
        <f t="shared" si="119"/>
        <v>54166.666666666672</v>
      </c>
      <c r="BJ12" s="16">
        <f t="shared" si="119"/>
        <v>54166.666666666672</v>
      </c>
      <c r="BK12" s="16">
        <f t="shared" si="119"/>
        <v>54166.666666666672</v>
      </c>
      <c r="BL12" s="16">
        <f t="shared" si="119"/>
        <v>54166.666666666672</v>
      </c>
      <c r="BM12" s="16">
        <f t="shared" si="119"/>
        <v>54166.666666666672</v>
      </c>
      <c r="BN12" s="16">
        <f t="shared" si="119"/>
        <v>54166.666666666672</v>
      </c>
      <c r="BO12" s="16">
        <f t="shared" si="119"/>
        <v>54166.666666666672</v>
      </c>
      <c r="BP12" s="16">
        <f t="shared" si="119"/>
        <v>54166.666666666672</v>
      </c>
      <c r="BQ12" s="16">
        <f t="shared" si="119"/>
        <v>54166.666666666672</v>
      </c>
      <c r="BR12" s="16">
        <f t="shared" si="119"/>
        <v>54166.666666666672</v>
      </c>
      <c r="BS12" s="16">
        <f t="shared" si="119"/>
        <v>54166.666666666672</v>
      </c>
      <c r="BT12" s="16">
        <f t="shared" si="119"/>
        <v>54166.666666666672</v>
      </c>
      <c r="BU12" s="16">
        <f t="shared" si="119"/>
        <v>54166.666666666672</v>
      </c>
      <c r="BV12" s="16">
        <f t="shared" si="119"/>
        <v>54166.666666666672</v>
      </c>
      <c r="BW12" s="16">
        <f t="shared" si="119"/>
        <v>54166.666666666672</v>
      </c>
      <c r="BX12" s="16">
        <f t="shared" si="119"/>
        <v>54166.666666666672</v>
      </c>
      <c r="BY12" s="16">
        <f t="shared" si="119"/>
        <v>54166.666666666672</v>
      </c>
      <c r="BZ12" s="16">
        <f t="shared" si="119"/>
        <v>54166.666666666672</v>
      </c>
      <c r="CA12" s="16">
        <f t="shared" si="119"/>
        <v>54166.666666666672</v>
      </c>
      <c r="CB12" s="16">
        <f t="shared" si="119"/>
        <v>54166.666666666672</v>
      </c>
      <c r="CC12" s="16">
        <f t="shared" si="119"/>
        <v>54166.666666666672</v>
      </c>
      <c r="CD12" s="16">
        <f t="shared" si="119"/>
        <v>54166.666666666672</v>
      </c>
      <c r="CE12" s="16">
        <f t="shared" si="119"/>
        <v>54166.666666666672</v>
      </c>
      <c r="CF12" s="16">
        <f t="shared" si="119"/>
        <v>54166.666666666672</v>
      </c>
      <c r="CG12" s="16">
        <f t="shared" si="119"/>
        <v>54166.666666666672</v>
      </c>
      <c r="CH12" s="16">
        <f t="shared" si="119"/>
        <v>54166.666666666672</v>
      </c>
      <c r="CI12" s="16">
        <f t="shared" si="119"/>
        <v>54166.666666666672</v>
      </c>
      <c r="CJ12" s="16">
        <f t="shared" si="119"/>
        <v>54166.666666666672</v>
      </c>
      <c r="CK12" s="16">
        <f t="shared" si="119"/>
        <v>54166.666666666672</v>
      </c>
      <c r="CL12" s="16">
        <f t="shared" si="119"/>
        <v>54166.666666666672</v>
      </c>
      <c r="CM12" s="16">
        <f t="shared" si="119"/>
        <v>54166.666666666672</v>
      </c>
      <c r="CN12" s="16">
        <f t="shared" si="119"/>
        <v>54166.666666666672</v>
      </c>
      <c r="CO12" s="16">
        <f t="shared" si="119"/>
        <v>54166.666666666672</v>
      </c>
      <c r="CP12" s="16">
        <f t="shared" si="119"/>
        <v>54166.666666666672</v>
      </c>
      <c r="CQ12" s="16">
        <f t="shared" si="119"/>
        <v>54166.666666666672</v>
      </c>
      <c r="CR12" s="16">
        <f t="shared" si="119"/>
        <v>54166.666666666672</v>
      </c>
      <c r="CS12" s="16">
        <f t="shared" si="119"/>
        <v>54166.666666666672</v>
      </c>
      <c r="CT12" s="16">
        <f t="shared" si="119"/>
        <v>54166.666666666672</v>
      </c>
      <c r="CU12" s="16"/>
    </row>
    <row r="13" spans="1:99" s="15" customFormat="1" x14ac:dyDescent="0.2">
      <c r="A13" s="22" t="s">
        <v>44</v>
      </c>
      <c r="H13" s="15">
        <v>0</v>
      </c>
      <c r="I13" s="15">
        <f>H13</f>
        <v>0</v>
      </c>
      <c r="J13" s="15">
        <f t="shared" ref="J13:S13" si="120">I13</f>
        <v>0</v>
      </c>
      <c r="K13" s="15">
        <f t="shared" si="120"/>
        <v>0</v>
      </c>
      <c r="L13" s="15">
        <f t="shared" si="120"/>
        <v>0</v>
      </c>
      <c r="M13" s="15">
        <f t="shared" si="120"/>
        <v>0</v>
      </c>
      <c r="N13" s="15">
        <v>0</v>
      </c>
      <c r="O13" s="15">
        <v>0</v>
      </c>
      <c r="P13" s="18">
        <v>1</v>
      </c>
      <c r="Q13" s="15">
        <f t="shared" si="120"/>
        <v>1</v>
      </c>
      <c r="R13" s="15">
        <f t="shared" si="120"/>
        <v>1</v>
      </c>
      <c r="S13" s="15">
        <f t="shared" si="120"/>
        <v>1</v>
      </c>
      <c r="T13" s="15">
        <f t="shared" ref="T13" si="121">S13</f>
        <v>1</v>
      </c>
      <c r="U13" s="15">
        <f t="shared" ref="U13" si="122">T13</f>
        <v>1</v>
      </c>
      <c r="V13" s="15">
        <f t="shared" ref="V13" si="123">U13</f>
        <v>1</v>
      </c>
      <c r="W13" s="15">
        <f t="shared" ref="W13" si="124">V13</f>
        <v>1</v>
      </c>
      <c r="X13" s="15">
        <f t="shared" ref="X13" si="125">W13</f>
        <v>1</v>
      </c>
      <c r="Y13" s="15">
        <f t="shared" ref="Y13" si="126">X13</f>
        <v>1</v>
      </c>
      <c r="Z13" s="18">
        <v>2</v>
      </c>
      <c r="AA13" s="15">
        <f t="shared" ref="AA13" si="127">Z13</f>
        <v>2</v>
      </c>
      <c r="AB13" s="15">
        <f t="shared" ref="AB13" si="128">AA13</f>
        <v>2</v>
      </c>
      <c r="AC13" s="15">
        <f t="shared" ref="AC13" si="129">AB13</f>
        <v>2</v>
      </c>
      <c r="AD13" s="15">
        <f t="shared" ref="AD13" si="130">AC13</f>
        <v>2</v>
      </c>
      <c r="AE13" s="15">
        <f t="shared" ref="AE13" si="131">AD13</f>
        <v>2</v>
      </c>
      <c r="AF13" s="15">
        <f t="shared" ref="AF13" si="132">AE13</f>
        <v>2</v>
      </c>
      <c r="AG13" s="15">
        <f t="shared" ref="AG13" si="133">AF13</f>
        <v>2</v>
      </c>
      <c r="AH13" s="15">
        <f t="shared" ref="AH13" si="134">AG13</f>
        <v>2</v>
      </c>
      <c r="AI13" s="15">
        <f t="shared" ref="AI13" si="135">AH13</f>
        <v>2</v>
      </c>
      <c r="AJ13" s="18">
        <v>10</v>
      </c>
      <c r="AK13" s="15">
        <f t="shared" ref="AK13" si="136">AJ13</f>
        <v>10</v>
      </c>
      <c r="AL13" s="15">
        <f t="shared" ref="AL13" si="137">AK13</f>
        <v>10</v>
      </c>
      <c r="AM13" s="15">
        <f t="shared" ref="AM13" si="138">AL13</f>
        <v>10</v>
      </c>
      <c r="AN13" s="15">
        <f t="shared" ref="AN13" si="139">AM13</f>
        <v>10</v>
      </c>
      <c r="AO13" s="15">
        <f t="shared" ref="AO13" si="140">AN13</f>
        <v>10</v>
      </c>
      <c r="AP13" s="15">
        <f t="shared" ref="AP13" si="141">AO13</f>
        <v>10</v>
      </c>
      <c r="AQ13" s="15">
        <f t="shared" ref="AQ13" si="142">AP13</f>
        <v>10</v>
      </c>
      <c r="AR13" s="15">
        <f t="shared" ref="AR13" si="143">AQ13</f>
        <v>10</v>
      </c>
      <c r="AS13" s="15">
        <f t="shared" ref="AS13" si="144">AR13</f>
        <v>10</v>
      </c>
      <c r="AT13" s="15">
        <f t="shared" ref="AT13" si="145">AS13</f>
        <v>10</v>
      </c>
      <c r="AU13" s="15">
        <f t="shared" ref="AU13" si="146">AT13</f>
        <v>10</v>
      </c>
      <c r="AV13" s="15">
        <f t="shared" ref="AV13" si="147">AU13</f>
        <v>10</v>
      </c>
      <c r="AW13" s="15">
        <f t="shared" ref="AW13" si="148">AV13</f>
        <v>10</v>
      </c>
      <c r="AX13" s="15">
        <f t="shared" ref="AX13" si="149">AW13</f>
        <v>10</v>
      </c>
      <c r="AY13" s="15">
        <f t="shared" ref="AY13" si="150">AX13</f>
        <v>10</v>
      </c>
      <c r="AZ13" s="15">
        <f t="shared" ref="AZ13" si="151">AY13</f>
        <v>10</v>
      </c>
      <c r="BA13" s="15">
        <f t="shared" ref="BA13" si="152">AZ13</f>
        <v>10</v>
      </c>
      <c r="BB13" s="15">
        <f t="shared" ref="BB13" si="153">BA13</f>
        <v>10</v>
      </c>
      <c r="BC13" s="15">
        <f t="shared" ref="BC13" si="154">BB13</f>
        <v>10</v>
      </c>
      <c r="BD13" s="15">
        <f t="shared" ref="BD13" si="155">BC13</f>
        <v>10</v>
      </c>
      <c r="BE13" s="15">
        <f t="shared" ref="BE13" si="156">BD13</f>
        <v>10</v>
      </c>
      <c r="BF13" s="15">
        <f t="shared" ref="BF13" si="157">BE13</f>
        <v>10</v>
      </c>
      <c r="BG13" s="15">
        <f t="shared" ref="BG13" si="158">BF13</f>
        <v>10</v>
      </c>
      <c r="BH13" s="15">
        <f t="shared" ref="BH13" si="159">BG13</f>
        <v>10</v>
      </c>
      <c r="BI13" s="15">
        <f t="shared" ref="BI13" si="160">BH13</f>
        <v>10</v>
      </c>
      <c r="BJ13" s="15">
        <f t="shared" ref="BJ13" si="161">BI13</f>
        <v>10</v>
      </c>
      <c r="BK13" s="15">
        <f t="shared" ref="BK13" si="162">BJ13</f>
        <v>10</v>
      </c>
      <c r="BL13" s="15">
        <f t="shared" ref="BL13" si="163">BK13</f>
        <v>10</v>
      </c>
      <c r="BM13" s="15">
        <f t="shared" ref="BM13" si="164">BL13</f>
        <v>10</v>
      </c>
      <c r="BN13" s="15">
        <f t="shared" ref="BN13" si="165">BM13</f>
        <v>10</v>
      </c>
      <c r="BO13" s="15">
        <f t="shared" ref="BO13" si="166">BN13</f>
        <v>10</v>
      </c>
      <c r="BP13" s="15">
        <f t="shared" ref="BP13" si="167">BO13</f>
        <v>10</v>
      </c>
      <c r="BQ13" s="15">
        <f t="shared" ref="BQ13" si="168">BP13</f>
        <v>10</v>
      </c>
      <c r="BR13" s="15">
        <f t="shared" ref="BR13" si="169">BQ13</f>
        <v>10</v>
      </c>
      <c r="BS13" s="15">
        <f t="shared" ref="BS13" si="170">BR13</f>
        <v>10</v>
      </c>
      <c r="BT13" s="15">
        <f t="shared" ref="BT13" si="171">BS13</f>
        <v>10</v>
      </c>
      <c r="BU13" s="15">
        <f t="shared" ref="BU13" si="172">BT13</f>
        <v>10</v>
      </c>
      <c r="BV13" s="15">
        <f t="shared" ref="BV13" si="173">BU13</f>
        <v>10</v>
      </c>
      <c r="BW13" s="15">
        <f t="shared" ref="BW13" si="174">BV13</f>
        <v>10</v>
      </c>
      <c r="BX13" s="15">
        <f t="shared" ref="BX13" si="175">BW13</f>
        <v>10</v>
      </c>
      <c r="BY13" s="15">
        <f t="shared" ref="BY13" si="176">BX13</f>
        <v>10</v>
      </c>
      <c r="BZ13" s="15">
        <f t="shared" ref="BZ13" si="177">BY13</f>
        <v>10</v>
      </c>
      <c r="CA13" s="15">
        <f t="shared" ref="CA13" si="178">BZ13</f>
        <v>10</v>
      </c>
      <c r="CB13" s="15">
        <f t="shared" ref="CB13" si="179">CA13</f>
        <v>10</v>
      </c>
      <c r="CC13" s="15">
        <f t="shared" ref="CC13" si="180">CB13</f>
        <v>10</v>
      </c>
      <c r="CD13" s="15">
        <f t="shared" ref="CD13" si="181">CC13</f>
        <v>10</v>
      </c>
      <c r="CE13" s="15">
        <f t="shared" ref="CE13" si="182">CD13</f>
        <v>10</v>
      </c>
      <c r="CF13" s="15">
        <f t="shared" ref="CF13" si="183">CE13</f>
        <v>10</v>
      </c>
      <c r="CG13" s="15">
        <f t="shared" ref="CG13" si="184">CF13</f>
        <v>10</v>
      </c>
      <c r="CH13" s="15">
        <f t="shared" ref="CH13" si="185">CG13</f>
        <v>10</v>
      </c>
      <c r="CI13" s="15">
        <f t="shared" ref="CI13" si="186">CH13</f>
        <v>10</v>
      </c>
      <c r="CJ13" s="15">
        <f t="shared" ref="CJ13" si="187">CI13</f>
        <v>10</v>
      </c>
      <c r="CK13" s="15">
        <f t="shared" ref="CK13" si="188">CJ13</f>
        <v>10</v>
      </c>
      <c r="CL13" s="15">
        <f t="shared" ref="CL13" si="189">CK13</f>
        <v>10</v>
      </c>
      <c r="CM13" s="15">
        <f t="shared" ref="CM13" si="190">CL13</f>
        <v>10</v>
      </c>
      <c r="CN13" s="15">
        <f t="shared" ref="CN13" si="191">CM13</f>
        <v>10</v>
      </c>
      <c r="CO13" s="15">
        <f t="shared" ref="CO13" si="192">CN13</f>
        <v>10</v>
      </c>
      <c r="CP13" s="15">
        <f t="shared" ref="CP13" si="193">CO13</f>
        <v>10</v>
      </c>
      <c r="CQ13" s="15">
        <f t="shared" ref="CQ13" si="194">CP13</f>
        <v>10</v>
      </c>
      <c r="CR13" s="15">
        <f t="shared" ref="CR13" si="195">CQ13</f>
        <v>10</v>
      </c>
      <c r="CS13" s="15">
        <f t="shared" ref="CS13" si="196">CR13</f>
        <v>10</v>
      </c>
      <c r="CT13" s="15">
        <f t="shared" ref="CT13" si="197">CS13</f>
        <v>10</v>
      </c>
    </row>
    <row r="14" spans="1:99" s="15" customFormat="1" ht="6.4" customHeight="1" x14ac:dyDescent="0.2">
      <c r="A14" s="22"/>
    </row>
    <row r="15" spans="1:99" s="15" customFormat="1" x14ac:dyDescent="0.2">
      <c r="A15" s="17" t="s">
        <v>218</v>
      </c>
      <c r="B15" s="14">
        <v>65000</v>
      </c>
      <c r="H15" s="16">
        <f>H16*($B$15/12)</f>
        <v>0</v>
      </c>
      <c r="I15" s="16">
        <f t="shared" ref="I15:BT15" si="198">I16*($B$15/12)</f>
        <v>0</v>
      </c>
      <c r="J15" s="16">
        <f t="shared" si="198"/>
        <v>0</v>
      </c>
      <c r="K15" s="16">
        <f t="shared" si="198"/>
        <v>0</v>
      </c>
      <c r="L15" s="16">
        <f t="shared" si="198"/>
        <v>0</v>
      </c>
      <c r="M15" s="16">
        <f t="shared" si="198"/>
        <v>0</v>
      </c>
      <c r="N15" s="16">
        <f t="shared" si="198"/>
        <v>0</v>
      </c>
      <c r="O15" s="16">
        <f t="shared" si="198"/>
        <v>10833.333333333334</v>
      </c>
      <c r="P15" s="16">
        <f t="shared" si="198"/>
        <v>10833.333333333334</v>
      </c>
      <c r="Q15" s="16">
        <f t="shared" si="198"/>
        <v>10833.333333333334</v>
      </c>
      <c r="R15" s="16">
        <f t="shared" si="198"/>
        <v>10833.333333333334</v>
      </c>
      <c r="S15" s="16">
        <f t="shared" si="198"/>
        <v>10833.333333333334</v>
      </c>
      <c r="T15" s="16">
        <f t="shared" si="198"/>
        <v>10833.333333333334</v>
      </c>
      <c r="U15" s="16">
        <f t="shared" si="198"/>
        <v>10833.333333333334</v>
      </c>
      <c r="V15" s="16">
        <f t="shared" si="198"/>
        <v>10833.333333333334</v>
      </c>
      <c r="W15" s="16">
        <f t="shared" si="198"/>
        <v>10833.333333333334</v>
      </c>
      <c r="X15" s="16">
        <f t="shared" si="198"/>
        <v>10833.333333333334</v>
      </c>
      <c r="Y15" s="16">
        <f t="shared" si="198"/>
        <v>10833.333333333334</v>
      </c>
      <c r="Z15" s="16">
        <f t="shared" si="198"/>
        <v>10833.333333333334</v>
      </c>
      <c r="AA15" s="16">
        <f t="shared" si="198"/>
        <v>10833.333333333334</v>
      </c>
      <c r="AB15" s="16">
        <f t="shared" si="198"/>
        <v>10833.333333333334</v>
      </c>
      <c r="AC15" s="16">
        <f t="shared" si="198"/>
        <v>10833.333333333334</v>
      </c>
      <c r="AD15" s="16">
        <f t="shared" si="198"/>
        <v>10833.333333333334</v>
      </c>
      <c r="AE15" s="16">
        <f t="shared" si="198"/>
        <v>10833.333333333334</v>
      </c>
      <c r="AF15" s="16">
        <f t="shared" si="198"/>
        <v>10833.333333333334</v>
      </c>
      <c r="AG15" s="16">
        <f t="shared" si="198"/>
        <v>10833.333333333334</v>
      </c>
      <c r="AH15" s="16">
        <f t="shared" si="198"/>
        <v>10833.333333333334</v>
      </c>
      <c r="AI15" s="16">
        <f t="shared" si="198"/>
        <v>10833.333333333334</v>
      </c>
      <c r="AJ15" s="16">
        <f t="shared" si="198"/>
        <v>75833.333333333343</v>
      </c>
      <c r="AK15" s="16">
        <f t="shared" si="198"/>
        <v>75833.333333333343</v>
      </c>
      <c r="AL15" s="16">
        <f t="shared" si="198"/>
        <v>75833.333333333343</v>
      </c>
      <c r="AM15" s="16">
        <f t="shared" si="198"/>
        <v>75833.333333333343</v>
      </c>
      <c r="AN15" s="16">
        <f t="shared" si="198"/>
        <v>75833.333333333343</v>
      </c>
      <c r="AO15" s="16">
        <f t="shared" si="198"/>
        <v>75833.333333333343</v>
      </c>
      <c r="AP15" s="16">
        <f t="shared" si="198"/>
        <v>75833.333333333343</v>
      </c>
      <c r="AQ15" s="16">
        <f t="shared" si="198"/>
        <v>75833.333333333343</v>
      </c>
      <c r="AR15" s="16">
        <f t="shared" si="198"/>
        <v>75833.333333333343</v>
      </c>
      <c r="AS15" s="16">
        <f t="shared" si="198"/>
        <v>75833.333333333343</v>
      </c>
      <c r="AT15" s="16">
        <f t="shared" si="198"/>
        <v>75833.333333333343</v>
      </c>
      <c r="AU15" s="16">
        <f t="shared" si="198"/>
        <v>75833.333333333343</v>
      </c>
      <c r="AV15" s="16">
        <f t="shared" si="198"/>
        <v>75833.333333333343</v>
      </c>
      <c r="AW15" s="16">
        <f t="shared" si="198"/>
        <v>75833.333333333343</v>
      </c>
      <c r="AX15" s="16">
        <f t="shared" si="198"/>
        <v>75833.333333333343</v>
      </c>
      <c r="AY15" s="16">
        <f t="shared" si="198"/>
        <v>75833.333333333343</v>
      </c>
      <c r="AZ15" s="16">
        <f t="shared" si="198"/>
        <v>75833.333333333343</v>
      </c>
      <c r="BA15" s="16">
        <f t="shared" si="198"/>
        <v>75833.333333333343</v>
      </c>
      <c r="BB15" s="16">
        <f t="shared" si="198"/>
        <v>75833.333333333343</v>
      </c>
      <c r="BC15" s="16">
        <f t="shared" si="198"/>
        <v>75833.333333333343</v>
      </c>
      <c r="BD15" s="16">
        <f t="shared" si="198"/>
        <v>75833.333333333343</v>
      </c>
      <c r="BE15" s="16">
        <f t="shared" si="198"/>
        <v>75833.333333333343</v>
      </c>
      <c r="BF15" s="16">
        <f t="shared" si="198"/>
        <v>75833.333333333343</v>
      </c>
      <c r="BG15" s="16">
        <f t="shared" si="198"/>
        <v>75833.333333333343</v>
      </c>
      <c r="BH15" s="16">
        <f t="shared" si="198"/>
        <v>75833.333333333343</v>
      </c>
      <c r="BI15" s="16">
        <f t="shared" si="198"/>
        <v>75833.333333333343</v>
      </c>
      <c r="BJ15" s="16">
        <f t="shared" si="198"/>
        <v>75833.333333333343</v>
      </c>
      <c r="BK15" s="16">
        <f t="shared" si="198"/>
        <v>75833.333333333343</v>
      </c>
      <c r="BL15" s="16">
        <f t="shared" si="198"/>
        <v>75833.333333333343</v>
      </c>
      <c r="BM15" s="16">
        <f t="shared" si="198"/>
        <v>75833.333333333343</v>
      </c>
      <c r="BN15" s="16">
        <f t="shared" si="198"/>
        <v>75833.333333333343</v>
      </c>
      <c r="BO15" s="16">
        <f t="shared" si="198"/>
        <v>75833.333333333343</v>
      </c>
      <c r="BP15" s="16">
        <f t="shared" si="198"/>
        <v>75833.333333333343</v>
      </c>
      <c r="BQ15" s="16">
        <f t="shared" si="198"/>
        <v>75833.333333333343</v>
      </c>
      <c r="BR15" s="16">
        <f t="shared" si="198"/>
        <v>75833.333333333343</v>
      </c>
      <c r="BS15" s="16">
        <f t="shared" si="198"/>
        <v>75833.333333333343</v>
      </c>
      <c r="BT15" s="16">
        <f t="shared" si="198"/>
        <v>75833.333333333343</v>
      </c>
      <c r="BU15" s="16">
        <f t="shared" ref="BU15:CT15" si="199">BU16*($B$15/12)</f>
        <v>75833.333333333343</v>
      </c>
      <c r="BV15" s="16">
        <f t="shared" si="199"/>
        <v>75833.333333333343</v>
      </c>
      <c r="BW15" s="16">
        <f t="shared" si="199"/>
        <v>75833.333333333343</v>
      </c>
      <c r="BX15" s="16">
        <f t="shared" si="199"/>
        <v>75833.333333333343</v>
      </c>
      <c r="BY15" s="16">
        <f t="shared" si="199"/>
        <v>75833.333333333343</v>
      </c>
      <c r="BZ15" s="16">
        <f t="shared" si="199"/>
        <v>75833.333333333343</v>
      </c>
      <c r="CA15" s="16">
        <f t="shared" si="199"/>
        <v>75833.333333333343</v>
      </c>
      <c r="CB15" s="16">
        <f t="shared" si="199"/>
        <v>75833.333333333343</v>
      </c>
      <c r="CC15" s="16">
        <f t="shared" si="199"/>
        <v>75833.333333333343</v>
      </c>
      <c r="CD15" s="16">
        <f t="shared" si="199"/>
        <v>75833.333333333343</v>
      </c>
      <c r="CE15" s="16">
        <f t="shared" si="199"/>
        <v>75833.333333333343</v>
      </c>
      <c r="CF15" s="16">
        <f t="shared" si="199"/>
        <v>75833.333333333343</v>
      </c>
      <c r="CG15" s="16">
        <f t="shared" si="199"/>
        <v>75833.333333333343</v>
      </c>
      <c r="CH15" s="16">
        <f t="shared" si="199"/>
        <v>75833.333333333343</v>
      </c>
      <c r="CI15" s="16">
        <f t="shared" si="199"/>
        <v>75833.333333333343</v>
      </c>
      <c r="CJ15" s="16">
        <f t="shared" si="199"/>
        <v>75833.333333333343</v>
      </c>
      <c r="CK15" s="16">
        <f t="shared" si="199"/>
        <v>75833.333333333343</v>
      </c>
      <c r="CL15" s="16">
        <f t="shared" si="199"/>
        <v>75833.333333333343</v>
      </c>
      <c r="CM15" s="16">
        <f t="shared" si="199"/>
        <v>75833.333333333343</v>
      </c>
      <c r="CN15" s="16">
        <f t="shared" si="199"/>
        <v>75833.333333333343</v>
      </c>
      <c r="CO15" s="16">
        <f t="shared" si="199"/>
        <v>75833.333333333343</v>
      </c>
      <c r="CP15" s="16">
        <f t="shared" si="199"/>
        <v>75833.333333333343</v>
      </c>
      <c r="CQ15" s="16">
        <f t="shared" si="199"/>
        <v>75833.333333333343</v>
      </c>
      <c r="CR15" s="16">
        <f t="shared" si="199"/>
        <v>75833.333333333343</v>
      </c>
      <c r="CS15" s="16">
        <f t="shared" si="199"/>
        <v>75833.333333333343</v>
      </c>
      <c r="CT15" s="16">
        <f t="shared" si="199"/>
        <v>75833.333333333343</v>
      </c>
      <c r="CU15" s="16"/>
    </row>
    <row r="16" spans="1:99" s="15" customFormat="1" x14ac:dyDescent="0.2">
      <c r="A16" s="22" t="s">
        <v>44</v>
      </c>
      <c r="H16" s="15">
        <v>0</v>
      </c>
      <c r="I16" s="15">
        <f>H16</f>
        <v>0</v>
      </c>
      <c r="J16" s="15">
        <f t="shared" ref="J16:S16" si="200">I16</f>
        <v>0</v>
      </c>
      <c r="K16" s="15">
        <f t="shared" si="200"/>
        <v>0</v>
      </c>
      <c r="L16" s="15">
        <f t="shared" si="200"/>
        <v>0</v>
      </c>
      <c r="M16" s="15">
        <f t="shared" si="200"/>
        <v>0</v>
      </c>
      <c r="N16" s="15">
        <f t="shared" si="200"/>
        <v>0</v>
      </c>
      <c r="O16" s="18">
        <v>2</v>
      </c>
      <c r="P16" s="15">
        <f t="shared" si="200"/>
        <v>2</v>
      </c>
      <c r="Q16" s="15">
        <f t="shared" si="200"/>
        <v>2</v>
      </c>
      <c r="R16" s="15">
        <f t="shared" si="200"/>
        <v>2</v>
      </c>
      <c r="S16" s="15">
        <f t="shared" si="200"/>
        <v>2</v>
      </c>
      <c r="T16" s="15">
        <f t="shared" ref="T16" si="201">S16</f>
        <v>2</v>
      </c>
      <c r="U16" s="15">
        <f t="shared" ref="U16" si="202">T16</f>
        <v>2</v>
      </c>
      <c r="V16" s="15">
        <f t="shared" ref="V16" si="203">U16</f>
        <v>2</v>
      </c>
      <c r="W16" s="15">
        <f t="shared" ref="W16" si="204">V16</f>
        <v>2</v>
      </c>
      <c r="X16" s="15">
        <f t="shared" ref="X16" si="205">W16</f>
        <v>2</v>
      </c>
      <c r="Y16" s="15">
        <f t="shared" ref="Y16" si="206">X16</f>
        <v>2</v>
      </c>
      <c r="Z16" s="15">
        <f t="shared" ref="Z16" si="207">Y16</f>
        <v>2</v>
      </c>
      <c r="AA16" s="15">
        <f t="shared" ref="AA16" si="208">Z16</f>
        <v>2</v>
      </c>
      <c r="AB16" s="15">
        <f t="shared" ref="AB16" si="209">AA16</f>
        <v>2</v>
      </c>
      <c r="AC16" s="15">
        <f t="shared" ref="AC16" si="210">AB16</f>
        <v>2</v>
      </c>
      <c r="AD16" s="15">
        <f t="shared" ref="AD16" si="211">AC16</f>
        <v>2</v>
      </c>
      <c r="AE16" s="15">
        <f t="shared" ref="AE16" si="212">AD16</f>
        <v>2</v>
      </c>
      <c r="AF16" s="15">
        <f t="shared" ref="AF16" si="213">AE16</f>
        <v>2</v>
      </c>
      <c r="AG16" s="15">
        <f t="shared" ref="AG16" si="214">AF16</f>
        <v>2</v>
      </c>
      <c r="AH16" s="15">
        <f t="shared" ref="AH16" si="215">AG16</f>
        <v>2</v>
      </c>
      <c r="AI16" s="15">
        <f t="shared" ref="AI16" si="216">AH16</f>
        <v>2</v>
      </c>
      <c r="AJ16" s="18">
        <v>14</v>
      </c>
      <c r="AK16" s="15">
        <f t="shared" ref="AK16" si="217">AJ16</f>
        <v>14</v>
      </c>
      <c r="AL16" s="15">
        <f t="shared" ref="AL16" si="218">AK16</f>
        <v>14</v>
      </c>
      <c r="AM16" s="15">
        <f t="shared" ref="AM16" si="219">AL16</f>
        <v>14</v>
      </c>
      <c r="AN16" s="15">
        <f t="shared" ref="AN16" si="220">AM16</f>
        <v>14</v>
      </c>
      <c r="AO16" s="15">
        <f t="shared" ref="AO16" si="221">AN16</f>
        <v>14</v>
      </c>
      <c r="AP16" s="15">
        <f t="shared" ref="AP16" si="222">AO16</f>
        <v>14</v>
      </c>
      <c r="AQ16" s="15">
        <f t="shared" ref="AQ16" si="223">AP16</f>
        <v>14</v>
      </c>
      <c r="AR16" s="15">
        <f t="shared" ref="AR16" si="224">AQ16</f>
        <v>14</v>
      </c>
      <c r="AS16" s="15">
        <f t="shared" ref="AS16" si="225">AR16</f>
        <v>14</v>
      </c>
      <c r="AT16" s="15">
        <f t="shared" ref="AT16" si="226">AS16</f>
        <v>14</v>
      </c>
      <c r="AU16" s="15">
        <f t="shared" ref="AU16" si="227">AT16</f>
        <v>14</v>
      </c>
      <c r="AV16" s="15">
        <f t="shared" ref="AV16" si="228">AU16</f>
        <v>14</v>
      </c>
      <c r="AW16" s="15">
        <f t="shared" ref="AW16" si="229">AV16</f>
        <v>14</v>
      </c>
      <c r="AX16" s="15">
        <f t="shared" ref="AX16" si="230">AW16</f>
        <v>14</v>
      </c>
      <c r="AY16" s="15">
        <f t="shared" ref="AY16" si="231">AX16</f>
        <v>14</v>
      </c>
      <c r="AZ16" s="15">
        <f t="shared" ref="AZ16" si="232">AY16</f>
        <v>14</v>
      </c>
      <c r="BA16" s="15">
        <f t="shared" ref="BA16" si="233">AZ16</f>
        <v>14</v>
      </c>
      <c r="BB16" s="15">
        <f t="shared" ref="BB16" si="234">BA16</f>
        <v>14</v>
      </c>
      <c r="BC16" s="15">
        <f t="shared" ref="BC16" si="235">BB16</f>
        <v>14</v>
      </c>
      <c r="BD16" s="15">
        <f t="shared" ref="BD16" si="236">BC16</f>
        <v>14</v>
      </c>
      <c r="BE16" s="15">
        <f t="shared" ref="BE16" si="237">BD16</f>
        <v>14</v>
      </c>
      <c r="BF16" s="15">
        <f t="shared" ref="BF16" si="238">BE16</f>
        <v>14</v>
      </c>
      <c r="BG16" s="15">
        <f t="shared" ref="BG16" si="239">BF16</f>
        <v>14</v>
      </c>
      <c r="BH16" s="15">
        <f t="shared" ref="BH16" si="240">BG16</f>
        <v>14</v>
      </c>
      <c r="BI16" s="15">
        <f t="shared" ref="BI16" si="241">BH16</f>
        <v>14</v>
      </c>
      <c r="BJ16" s="15">
        <f t="shared" ref="BJ16" si="242">BI16</f>
        <v>14</v>
      </c>
      <c r="BK16" s="15">
        <f t="shared" ref="BK16" si="243">BJ16</f>
        <v>14</v>
      </c>
      <c r="BL16" s="15">
        <f t="shared" ref="BL16" si="244">BK16</f>
        <v>14</v>
      </c>
      <c r="BM16" s="15">
        <f t="shared" ref="BM16" si="245">BL16</f>
        <v>14</v>
      </c>
      <c r="BN16" s="15">
        <f t="shared" ref="BN16" si="246">BM16</f>
        <v>14</v>
      </c>
      <c r="BO16" s="15">
        <f t="shared" ref="BO16" si="247">BN16</f>
        <v>14</v>
      </c>
      <c r="BP16" s="15">
        <f t="shared" ref="BP16" si="248">BO16</f>
        <v>14</v>
      </c>
      <c r="BQ16" s="15">
        <f t="shared" ref="BQ16" si="249">BP16</f>
        <v>14</v>
      </c>
      <c r="BR16" s="15">
        <f t="shared" ref="BR16" si="250">BQ16</f>
        <v>14</v>
      </c>
      <c r="BS16" s="15">
        <f t="shared" ref="BS16" si="251">BR16</f>
        <v>14</v>
      </c>
      <c r="BT16" s="15">
        <f t="shared" ref="BT16" si="252">BS16</f>
        <v>14</v>
      </c>
      <c r="BU16" s="15">
        <f t="shared" ref="BU16" si="253">BT16</f>
        <v>14</v>
      </c>
      <c r="BV16" s="15">
        <f t="shared" ref="BV16" si="254">BU16</f>
        <v>14</v>
      </c>
      <c r="BW16" s="15">
        <f t="shared" ref="BW16" si="255">BV16</f>
        <v>14</v>
      </c>
      <c r="BX16" s="15">
        <f t="shared" ref="BX16" si="256">BW16</f>
        <v>14</v>
      </c>
      <c r="BY16" s="15">
        <f t="shared" ref="BY16" si="257">BX16</f>
        <v>14</v>
      </c>
      <c r="BZ16" s="15">
        <f t="shared" ref="BZ16" si="258">BY16</f>
        <v>14</v>
      </c>
      <c r="CA16" s="15">
        <f t="shared" ref="CA16" si="259">BZ16</f>
        <v>14</v>
      </c>
      <c r="CB16" s="15">
        <f t="shared" ref="CB16" si="260">CA16</f>
        <v>14</v>
      </c>
      <c r="CC16" s="15">
        <f t="shared" ref="CC16" si="261">CB16</f>
        <v>14</v>
      </c>
      <c r="CD16" s="15">
        <f t="shared" ref="CD16" si="262">CC16</f>
        <v>14</v>
      </c>
      <c r="CE16" s="15">
        <f t="shared" ref="CE16" si="263">CD16</f>
        <v>14</v>
      </c>
      <c r="CF16" s="15">
        <f t="shared" ref="CF16" si="264">CE16</f>
        <v>14</v>
      </c>
      <c r="CG16" s="15">
        <f t="shared" ref="CG16" si="265">CF16</f>
        <v>14</v>
      </c>
      <c r="CH16" s="15">
        <f t="shared" ref="CH16" si="266">CG16</f>
        <v>14</v>
      </c>
      <c r="CI16" s="15">
        <f t="shared" ref="CI16" si="267">CH16</f>
        <v>14</v>
      </c>
      <c r="CJ16" s="15">
        <f t="shared" ref="CJ16" si="268">CI16</f>
        <v>14</v>
      </c>
      <c r="CK16" s="15">
        <f t="shared" ref="CK16" si="269">CJ16</f>
        <v>14</v>
      </c>
      <c r="CL16" s="15">
        <f t="shared" ref="CL16" si="270">CK16</f>
        <v>14</v>
      </c>
      <c r="CM16" s="15">
        <f t="shared" ref="CM16" si="271">CL16</f>
        <v>14</v>
      </c>
      <c r="CN16" s="15">
        <f t="shared" ref="CN16" si="272">CM16</f>
        <v>14</v>
      </c>
      <c r="CO16" s="15">
        <f t="shared" ref="CO16" si="273">CN16</f>
        <v>14</v>
      </c>
      <c r="CP16" s="15">
        <f t="shared" ref="CP16" si="274">CO16</f>
        <v>14</v>
      </c>
      <c r="CQ16" s="15">
        <f t="shared" ref="CQ16" si="275">CP16</f>
        <v>14</v>
      </c>
      <c r="CR16" s="15">
        <f t="shared" ref="CR16" si="276">CQ16</f>
        <v>14</v>
      </c>
      <c r="CS16" s="15">
        <f t="shared" ref="CS16" si="277">CR16</f>
        <v>14</v>
      </c>
      <c r="CT16" s="15">
        <f t="shared" ref="CT16" si="278">CS16</f>
        <v>14</v>
      </c>
    </row>
    <row r="17" spans="1:99" s="15" customFormat="1" ht="6.4" customHeight="1" x14ac:dyDescent="0.2">
      <c r="A17" s="22"/>
    </row>
    <row r="18" spans="1:99" s="15" customFormat="1" x14ac:dyDescent="0.2">
      <c r="A18" s="17" t="s">
        <v>224</v>
      </c>
      <c r="B18" s="14">
        <v>55000</v>
      </c>
      <c r="H18" s="16">
        <f t="shared" ref="H18:BS18" si="279">H19*($B$18/12)</f>
        <v>0</v>
      </c>
      <c r="I18" s="16">
        <f t="shared" si="279"/>
        <v>0</v>
      </c>
      <c r="J18" s="16">
        <f t="shared" si="279"/>
        <v>0</v>
      </c>
      <c r="K18" s="16">
        <f t="shared" si="279"/>
        <v>0</v>
      </c>
      <c r="L18" s="16">
        <f t="shared" si="279"/>
        <v>0</v>
      </c>
      <c r="M18" s="16">
        <f t="shared" si="279"/>
        <v>0</v>
      </c>
      <c r="N18" s="16">
        <f t="shared" si="279"/>
        <v>0</v>
      </c>
      <c r="O18" s="16">
        <f t="shared" si="279"/>
        <v>4583.333333333333</v>
      </c>
      <c r="P18" s="16">
        <f t="shared" si="279"/>
        <v>4583.333333333333</v>
      </c>
      <c r="Q18" s="16">
        <f t="shared" si="279"/>
        <v>4583.333333333333</v>
      </c>
      <c r="R18" s="16">
        <f t="shared" si="279"/>
        <v>4583.333333333333</v>
      </c>
      <c r="S18" s="16">
        <f t="shared" si="279"/>
        <v>4583.333333333333</v>
      </c>
      <c r="T18" s="16">
        <f t="shared" si="279"/>
        <v>4583.333333333333</v>
      </c>
      <c r="U18" s="16">
        <f t="shared" si="279"/>
        <v>4583.333333333333</v>
      </c>
      <c r="V18" s="16">
        <f t="shared" si="279"/>
        <v>4583.333333333333</v>
      </c>
      <c r="W18" s="16">
        <f t="shared" si="279"/>
        <v>4583.333333333333</v>
      </c>
      <c r="X18" s="16">
        <f t="shared" si="279"/>
        <v>9166.6666666666661</v>
      </c>
      <c r="Y18" s="16">
        <f t="shared" si="279"/>
        <v>9166.6666666666661</v>
      </c>
      <c r="Z18" s="16">
        <f t="shared" si="279"/>
        <v>9166.6666666666661</v>
      </c>
      <c r="AA18" s="16">
        <f t="shared" si="279"/>
        <v>9166.6666666666661</v>
      </c>
      <c r="AB18" s="16">
        <f t="shared" si="279"/>
        <v>9166.6666666666661</v>
      </c>
      <c r="AC18" s="16">
        <f t="shared" si="279"/>
        <v>9166.6666666666661</v>
      </c>
      <c r="AD18" s="16">
        <f t="shared" si="279"/>
        <v>9166.6666666666661</v>
      </c>
      <c r="AE18" s="16">
        <f t="shared" si="279"/>
        <v>9166.6666666666661</v>
      </c>
      <c r="AF18" s="16">
        <f t="shared" si="279"/>
        <v>9166.6666666666661</v>
      </c>
      <c r="AG18" s="16">
        <f t="shared" si="279"/>
        <v>9166.6666666666661</v>
      </c>
      <c r="AH18" s="16">
        <f t="shared" si="279"/>
        <v>9166.6666666666661</v>
      </c>
      <c r="AI18" s="16">
        <f t="shared" si="279"/>
        <v>9166.6666666666661</v>
      </c>
      <c r="AJ18" s="16">
        <f t="shared" si="279"/>
        <v>36666.666666666664</v>
      </c>
      <c r="AK18" s="16">
        <f t="shared" si="279"/>
        <v>36666.666666666664</v>
      </c>
      <c r="AL18" s="16">
        <f t="shared" si="279"/>
        <v>36666.666666666664</v>
      </c>
      <c r="AM18" s="16">
        <f t="shared" si="279"/>
        <v>36666.666666666664</v>
      </c>
      <c r="AN18" s="16">
        <f t="shared" si="279"/>
        <v>36666.666666666664</v>
      </c>
      <c r="AO18" s="16">
        <f t="shared" si="279"/>
        <v>36666.666666666664</v>
      </c>
      <c r="AP18" s="16">
        <f t="shared" si="279"/>
        <v>36666.666666666664</v>
      </c>
      <c r="AQ18" s="16">
        <f t="shared" si="279"/>
        <v>36666.666666666664</v>
      </c>
      <c r="AR18" s="16">
        <f t="shared" si="279"/>
        <v>36666.666666666664</v>
      </c>
      <c r="AS18" s="16">
        <f t="shared" si="279"/>
        <v>36666.666666666664</v>
      </c>
      <c r="AT18" s="16">
        <f t="shared" si="279"/>
        <v>36666.666666666664</v>
      </c>
      <c r="AU18" s="16">
        <f t="shared" si="279"/>
        <v>36666.666666666664</v>
      </c>
      <c r="AV18" s="16">
        <f t="shared" si="279"/>
        <v>36666.666666666664</v>
      </c>
      <c r="AW18" s="16">
        <f t="shared" si="279"/>
        <v>36666.666666666664</v>
      </c>
      <c r="AX18" s="16">
        <f t="shared" si="279"/>
        <v>36666.666666666664</v>
      </c>
      <c r="AY18" s="16">
        <f t="shared" si="279"/>
        <v>36666.666666666664</v>
      </c>
      <c r="AZ18" s="16">
        <f t="shared" si="279"/>
        <v>36666.666666666664</v>
      </c>
      <c r="BA18" s="16">
        <f t="shared" si="279"/>
        <v>36666.666666666664</v>
      </c>
      <c r="BB18" s="16">
        <f t="shared" si="279"/>
        <v>36666.666666666664</v>
      </c>
      <c r="BC18" s="16">
        <f t="shared" si="279"/>
        <v>36666.666666666664</v>
      </c>
      <c r="BD18" s="16">
        <f t="shared" si="279"/>
        <v>36666.666666666664</v>
      </c>
      <c r="BE18" s="16">
        <f t="shared" si="279"/>
        <v>36666.666666666664</v>
      </c>
      <c r="BF18" s="16">
        <f t="shared" si="279"/>
        <v>36666.666666666664</v>
      </c>
      <c r="BG18" s="16">
        <f t="shared" si="279"/>
        <v>36666.666666666664</v>
      </c>
      <c r="BH18" s="16">
        <f t="shared" si="279"/>
        <v>36666.666666666664</v>
      </c>
      <c r="BI18" s="16">
        <f t="shared" si="279"/>
        <v>36666.666666666664</v>
      </c>
      <c r="BJ18" s="16">
        <f t="shared" si="279"/>
        <v>36666.666666666664</v>
      </c>
      <c r="BK18" s="16">
        <f t="shared" si="279"/>
        <v>36666.666666666664</v>
      </c>
      <c r="BL18" s="16">
        <f t="shared" si="279"/>
        <v>36666.666666666664</v>
      </c>
      <c r="BM18" s="16">
        <f t="shared" si="279"/>
        <v>36666.666666666664</v>
      </c>
      <c r="BN18" s="16">
        <f t="shared" si="279"/>
        <v>36666.666666666664</v>
      </c>
      <c r="BO18" s="16">
        <f t="shared" si="279"/>
        <v>36666.666666666664</v>
      </c>
      <c r="BP18" s="16">
        <f t="shared" si="279"/>
        <v>36666.666666666664</v>
      </c>
      <c r="BQ18" s="16">
        <f t="shared" si="279"/>
        <v>36666.666666666664</v>
      </c>
      <c r="BR18" s="16">
        <f t="shared" si="279"/>
        <v>36666.666666666664</v>
      </c>
      <c r="BS18" s="16">
        <f t="shared" si="279"/>
        <v>36666.666666666664</v>
      </c>
      <c r="BT18" s="16">
        <f t="shared" ref="BT18:CT18" si="280">BT19*($B$18/12)</f>
        <v>36666.666666666664</v>
      </c>
      <c r="BU18" s="16">
        <f t="shared" si="280"/>
        <v>36666.666666666664</v>
      </c>
      <c r="BV18" s="16">
        <f t="shared" si="280"/>
        <v>36666.666666666664</v>
      </c>
      <c r="BW18" s="16">
        <f t="shared" si="280"/>
        <v>36666.666666666664</v>
      </c>
      <c r="BX18" s="16">
        <f t="shared" si="280"/>
        <v>36666.666666666664</v>
      </c>
      <c r="BY18" s="16">
        <f t="shared" si="280"/>
        <v>36666.666666666664</v>
      </c>
      <c r="BZ18" s="16">
        <f t="shared" si="280"/>
        <v>36666.666666666664</v>
      </c>
      <c r="CA18" s="16">
        <f t="shared" si="280"/>
        <v>36666.666666666664</v>
      </c>
      <c r="CB18" s="16">
        <f t="shared" si="280"/>
        <v>36666.666666666664</v>
      </c>
      <c r="CC18" s="16">
        <f t="shared" si="280"/>
        <v>36666.666666666664</v>
      </c>
      <c r="CD18" s="16">
        <f t="shared" si="280"/>
        <v>36666.666666666664</v>
      </c>
      <c r="CE18" s="16">
        <f t="shared" si="280"/>
        <v>36666.666666666664</v>
      </c>
      <c r="CF18" s="16">
        <f t="shared" si="280"/>
        <v>36666.666666666664</v>
      </c>
      <c r="CG18" s="16">
        <f t="shared" si="280"/>
        <v>36666.666666666664</v>
      </c>
      <c r="CH18" s="16">
        <f t="shared" si="280"/>
        <v>36666.666666666664</v>
      </c>
      <c r="CI18" s="16">
        <f t="shared" si="280"/>
        <v>36666.666666666664</v>
      </c>
      <c r="CJ18" s="16">
        <f t="shared" si="280"/>
        <v>36666.666666666664</v>
      </c>
      <c r="CK18" s="16">
        <f t="shared" si="280"/>
        <v>36666.666666666664</v>
      </c>
      <c r="CL18" s="16">
        <f t="shared" si="280"/>
        <v>36666.666666666664</v>
      </c>
      <c r="CM18" s="16">
        <f t="shared" si="280"/>
        <v>36666.666666666664</v>
      </c>
      <c r="CN18" s="16">
        <f t="shared" si="280"/>
        <v>36666.666666666664</v>
      </c>
      <c r="CO18" s="16">
        <f t="shared" si="280"/>
        <v>36666.666666666664</v>
      </c>
      <c r="CP18" s="16">
        <f t="shared" si="280"/>
        <v>36666.666666666664</v>
      </c>
      <c r="CQ18" s="16">
        <f t="shared" si="280"/>
        <v>36666.666666666664</v>
      </c>
      <c r="CR18" s="16">
        <f t="shared" si="280"/>
        <v>36666.666666666664</v>
      </c>
      <c r="CS18" s="16">
        <f t="shared" si="280"/>
        <v>36666.666666666664</v>
      </c>
      <c r="CT18" s="16">
        <f t="shared" si="280"/>
        <v>36666.666666666664</v>
      </c>
      <c r="CU18" s="16"/>
    </row>
    <row r="19" spans="1:99" s="15" customFormat="1" x14ac:dyDescent="0.2">
      <c r="A19" s="22" t="s">
        <v>44</v>
      </c>
      <c r="H19" s="15">
        <v>0</v>
      </c>
      <c r="I19" s="15">
        <f>H19</f>
        <v>0</v>
      </c>
      <c r="J19" s="15">
        <f t="shared" ref="J19:N19" si="281">I19</f>
        <v>0</v>
      </c>
      <c r="K19" s="15">
        <f t="shared" si="281"/>
        <v>0</v>
      </c>
      <c r="L19" s="15">
        <f t="shared" si="281"/>
        <v>0</v>
      </c>
      <c r="M19" s="15">
        <f t="shared" si="281"/>
        <v>0</v>
      </c>
      <c r="N19" s="15">
        <f t="shared" si="281"/>
        <v>0</v>
      </c>
      <c r="O19" s="18">
        <v>1</v>
      </c>
      <c r="P19" s="15">
        <f t="shared" ref="P19:R19" si="282">O19</f>
        <v>1</v>
      </c>
      <c r="Q19" s="15">
        <f t="shared" si="282"/>
        <v>1</v>
      </c>
      <c r="R19" s="15">
        <f t="shared" si="282"/>
        <v>1</v>
      </c>
      <c r="S19" s="15">
        <f t="shared" ref="S19" si="283">R19</f>
        <v>1</v>
      </c>
      <c r="T19" s="15">
        <f t="shared" ref="T19" si="284">S19</f>
        <v>1</v>
      </c>
      <c r="U19" s="15">
        <f t="shared" ref="U19" si="285">T19</f>
        <v>1</v>
      </c>
      <c r="V19" s="15">
        <f t="shared" ref="V19" si="286">U19</f>
        <v>1</v>
      </c>
      <c r="W19" s="15">
        <f t="shared" ref="W19" si="287">V19</f>
        <v>1</v>
      </c>
      <c r="X19" s="18">
        <v>2</v>
      </c>
      <c r="Y19" s="15">
        <f t="shared" ref="Y19" si="288">X19</f>
        <v>2</v>
      </c>
      <c r="Z19" s="15">
        <f t="shared" ref="Z19" si="289">Y19</f>
        <v>2</v>
      </c>
      <c r="AA19" s="15">
        <f t="shared" ref="AA19" si="290">Z19</f>
        <v>2</v>
      </c>
      <c r="AB19" s="15">
        <f t="shared" ref="AB19" si="291">AA19</f>
        <v>2</v>
      </c>
      <c r="AC19" s="15">
        <f t="shared" ref="AC19" si="292">AB19</f>
        <v>2</v>
      </c>
      <c r="AD19" s="15">
        <f t="shared" ref="AD19" si="293">AC19</f>
        <v>2</v>
      </c>
      <c r="AE19" s="15">
        <f t="shared" ref="AE19" si="294">AD19</f>
        <v>2</v>
      </c>
      <c r="AF19" s="15">
        <f t="shared" ref="AF19" si="295">AE19</f>
        <v>2</v>
      </c>
      <c r="AG19" s="15">
        <f t="shared" ref="AG19" si="296">AF19</f>
        <v>2</v>
      </c>
      <c r="AH19" s="15">
        <f t="shared" ref="AH19" si="297">AG19</f>
        <v>2</v>
      </c>
      <c r="AI19" s="15">
        <f t="shared" ref="AI19" si="298">AH19</f>
        <v>2</v>
      </c>
      <c r="AJ19" s="18">
        <v>8</v>
      </c>
      <c r="AK19" s="15">
        <f t="shared" ref="AK19" si="299">AJ19</f>
        <v>8</v>
      </c>
      <c r="AL19" s="15">
        <f t="shared" ref="AL19" si="300">AK19</f>
        <v>8</v>
      </c>
      <c r="AM19" s="15">
        <f t="shared" ref="AM19" si="301">AL19</f>
        <v>8</v>
      </c>
      <c r="AN19" s="15">
        <f t="shared" ref="AN19" si="302">AM19</f>
        <v>8</v>
      </c>
      <c r="AO19" s="15">
        <f t="shared" ref="AO19" si="303">AN19</f>
        <v>8</v>
      </c>
      <c r="AP19" s="15">
        <f t="shared" ref="AP19" si="304">AO19</f>
        <v>8</v>
      </c>
      <c r="AQ19" s="15">
        <f t="shared" ref="AQ19" si="305">AP19</f>
        <v>8</v>
      </c>
      <c r="AR19" s="15">
        <f t="shared" ref="AR19" si="306">AQ19</f>
        <v>8</v>
      </c>
      <c r="AS19" s="15">
        <f t="shared" ref="AS19" si="307">AR19</f>
        <v>8</v>
      </c>
      <c r="AT19" s="15">
        <f t="shared" ref="AT19" si="308">AS19</f>
        <v>8</v>
      </c>
      <c r="AU19" s="15">
        <f t="shared" ref="AU19" si="309">AT19</f>
        <v>8</v>
      </c>
      <c r="AV19" s="15">
        <f t="shared" ref="AV19" si="310">AU19</f>
        <v>8</v>
      </c>
      <c r="AW19" s="15">
        <f t="shared" ref="AW19" si="311">AV19</f>
        <v>8</v>
      </c>
      <c r="AX19" s="15">
        <f t="shared" ref="AX19" si="312">AW19</f>
        <v>8</v>
      </c>
      <c r="AY19" s="15">
        <f t="shared" ref="AY19" si="313">AX19</f>
        <v>8</v>
      </c>
      <c r="AZ19" s="15">
        <f t="shared" ref="AZ19" si="314">AY19</f>
        <v>8</v>
      </c>
      <c r="BA19" s="15">
        <f t="shared" ref="BA19" si="315">AZ19</f>
        <v>8</v>
      </c>
      <c r="BB19" s="15">
        <f t="shared" ref="BB19" si="316">BA19</f>
        <v>8</v>
      </c>
      <c r="BC19" s="15">
        <f t="shared" ref="BC19" si="317">BB19</f>
        <v>8</v>
      </c>
      <c r="BD19" s="15">
        <f t="shared" ref="BD19" si="318">BC19</f>
        <v>8</v>
      </c>
      <c r="BE19" s="15">
        <f t="shared" ref="BE19" si="319">BD19</f>
        <v>8</v>
      </c>
      <c r="BF19" s="15">
        <f t="shared" ref="BF19" si="320">BE19</f>
        <v>8</v>
      </c>
      <c r="BG19" s="15">
        <f t="shared" ref="BG19" si="321">BF19</f>
        <v>8</v>
      </c>
      <c r="BH19" s="15">
        <f t="shared" ref="BH19" si="322">BG19</f>
        <v>8</v>
      </c>
      <c r="BI19" s="15">
        <f t="shared" ref="BI19" si="323">BH19</f>
        <v>8</v>
      </c>
      <c r="BJ19" s="15">
        <f t="shared" ref="BJ19" si="324">BI19</f>
        <v>8</v>
      </c>
      <c r="BK19" s="15">
        <f t="shared" ref="BK19" si="325">BJ19</f>
        <v>8</v>
      </c>
      <c r="BL19" s="15">
        <f t="shared" ref="BL19" si="326">BK19</f>
        <v>8</v>
      </c>
      <c r="BM19" s="15">
        <f t="shared" ref="BM19" si="327">BL19</f>
        <v>8</v>
      </c>
      <c r="BN19" s="15">
        <f t="shared" ref="BN19" si="328">BM19</f>
        <v>8</v>
      </c>
      <c r="BO19" s="15">
        <f t="shared" ref="BO19" si="329">BN19</f>
        <v>8</v>
      </c>
      <c r="BP19" s="15">
        <f t="shared" ref="BP19" si="330">BO19</f>
        <v>8</v>
      </c>
      <c r="BQ19" s="15">
        <f t="shared" ref="BQ19" si="331">BP19</f>
        <v>8</v>
      </c>
      <c r="BR19" s="15">
        <f t="shared" ref="BR19" si="332">BQ19</f>
        <v>8</v>
      </c>
      <c r="BS19" s="15">
        <f t="shared" ref="BS19" si="333">BR19</f>
        <v>8</v>
      </c>
      <c r="BT19" s="15">
        <f t="shared" ref="BT19" si="334">BS19</f>
        <v>8</v>
      </c>
      <c r="BU19" s="15">
        <f t="shared" ref="BU19" si="335">BT19</f>
        <v>8</v>
      </c>
      <c r="BV19" s="15">
        <f t="shared" ref="BV19" si="336">BU19</f>
        <v>8</v>
      </c>
      <c r="BW19" s="15">
        <f t="shared" ref="BW19" si="337">BV19</f>
        <v>8</v>
      </c>
      <c r="BX19" s="15">
        <f t="shared" ref="BX19" si="338">BW19</f>
        <v>8</v>
      </c>
      <c r="BY19" s="15">
        <f t="shared" ref="BY19" si="339">BX19</f>
        <v>8</v>
      </c>
      <c r="BZ19" s="15">
        <f t="shared" ref="BZ19" si="340">BY19</f>
        <v>8</v>
      </c>
      <c r="CA19" s="15">
        <f t="shared" ref="CA19" si="341">BZ19</f>
        <v>8</v>
      </c>
      <c r="CB19" s="15">
        <f t="shared" ref="CB19" si="342">CA19</f>
        <v>8</v>
      </c>
      <c r="CC19" s="15">
        <f t="shared" ref="CC19" si="343">CB19</f>
        <v>8</v>
      </c>
      <c r="CD19" s="15">
        <f t="shared" ref="CD19" si="344">CC19</f>
        <v>8</v>
      </c>
      <c r="CE19" s="15">
        <f t="shared" ref="CE19" si="345">CD19</f>
        <v>8</v>
      </c>
      <c r="CF19" s="15">
        <f t="shared" ref="CF19" si="346">CE19</f>
        <v>8</v>
      </c>
      <c r="CG19" s="15">
        <f t="shared" ref="CG19" si="347">CF19</f>
        <v>8</v>
      </c>
      <c r="CH19" s="15">
        <f t="shared" ref="CH19" si="348">CG19</f>
        <v>8</v>
      </c>
      <c r="CI19" s="15">
        <f t="shared" ref="CI19" si="349">CH19</f>
        <v>8</v>
      </c>
      <c r="CJ19" s="15">
        <f t="shared" ref="CJ19" si="350">CI19</f>
        <v>8</v>
      </c>
      <c r="CK19" s="15">
        <f t="shared" ref="CK19" si="351">CJ19</f>
        <v>8</v>
      </c>
      <c r="CL19" s="15">
        <f t="shared" ref="CL19" si="352">CK19</f>
        <v>8</v>
      </c>
      <c r="CM19" s="15">
        <f t="shared" ref="CM19" si="353">CL19</f>
        <v>8</v>
      </c>
      <c r="CN19" s="15">
        <f t="shared" ref="CN19" si="354">CM19</f>
        <v>8</v>
      </c>
      <c r="CO19" s="15">
        <f t="shared" ref="CO19" si="355">CN19</f>
        <v>8</v>
      </c>
      <c r="CP19" s="15">
        <f t="shared" ref="CP19" si="356">CO19</f>
        <v>8</v>
      </c>
      <c r="CQ19" s="15">
        <f t="shared" ref="CQ19" si="357">CP19</f>
        <v>8</v>
      </c>
      <c r="CR19" s="15">
        <f t="shared" ref="CR19" si="358">CQ19</f>
        <v>8</v>
      </c>
      <c r="CS19" s="15">
        <f t="shared" ref="CS19" si="359">CR19</f>
        <v>8</v>
      </c>
      <c r="CT19" s="15">
        <f t="shared" ref="CT19" si="360">CS19</f>
        <v>8</v>
      </c>
    </row>
    <row r="20" spans="1:99" s="15" customFormat="1" ht="6.4" customHeight="1" x14ac:dyDescent="0.2">
      <c r="A20" s="22"/>
    </row>
    <row r="21" spans="1:99" s="15" customFormat="1" x14ac:dyDescent="0.2">
      <c r="A21" s="17" t="s">
        <v>225</v>
      </c>
      <c r="B21" s="14">
        <v>50000</v>
      </c>
      <c r="H21" s="16">
        <f t="shared" ref="H21:M21" si="361">H22*($B$21/12)</f>
        <v>0</v>
      </c>
      <c r="I21" s="16">
        <f t="shared" si="361"/>
        <v>0</v>
      </c>
      <c r="J21" s="16">
        <f t="shared" si="361"/>
        <v>0</v>
      </c>
      <c r="K21" s="16">
        <f t="shared" si="361"/>
        <v>0</v>
      </c>
      <c r="L21" s="16">
        <f t="shared" si="361"/>
        <v>0</v>
      </c>
      <c r="M21" s="16">
        <f t="shared" si="361"/>
        <v>0</v>
      </c>
      <c r="N21" s="16">
        <f>N22*($B$21/12)</f>
        <v>0</v>
      </c>
      <c r="O21" s="16">
        <f t="shared" ref="O21:BZ21" si="362">O22*($B$21/12)</f>
        <v>8333.3333333333339</v>
      </c>
      <c r="P21" s="16">
        <f t="shared" si="362"/>
        <v>8333.3333333333339</v>
      </c>
      <c r="Q21" s="16">
        <f t="shared" si="362"/>
        <v>8333.3333333333339</v>
      </c>
      <c r="R21" s="16">
        <f t="shared" si="362"/>
        <v>8333.3333333333339</v>
      </c>
      <c r="S21" s="16">
        <f t="shared" si="362"/>
        <v>8333.3333333333339</v>
      </c>
      <c r="T21" s="16">
        <f t="shared" si="362"/>
        <v>8333.3333333333339</v>
      </c>
      <c r="U21" s="16">
        <f t="shared" si="362"/>
        <v>8333.3333333333339</v>
      </c>
      <c r="V21" s="16">
        <f t="shared" si="362"/>
        <v>8333.3333333333339</v>
      </c>
      <c r="W21" s="16">
        <f t="shared" si="362"/>
        <v>8333.3333333333339</v>
      </c>
      <c r="X21" s="16">
        <f t="shared" si="362"/>
        <v>8333.3333333333339</v>
      </c>
      <c r="Y21" s="16">
        <f t="shared" si="362"/>
        <v>8333.3333333333339</v>
      </c>
      <c r="Z21" s="16">
        <f t="shared" si="362"/>
        <v>8333.3333333333339</v>
      </c>
      <c r="AA21" s="16">
        <f t="shared" si="362"/>
        <v>8333.3333333333339</v>
      </c>
      <c r="AB21" s="16">
        <f t="shared" si="362"/>
        <v>8333.3333333333339</v>
      </c>
      <c r="AC21" s="16">
        <f t="shared" si="362"/>
        <v>8333.3333333333339</v>
      </c>
      <c r="AD21" s="16">
        <f t="shared" si="362"/>
        <v>8333.3333333333339</v>
      </c>
      <c r="AE21" s="16">
        <f t="shared" si="362"/>
        <v>8333.3333333333339</v>
      </c>
      <c r="AF21" s="16">
        <f t="shared" si="362"/>
        <v>8333.3333333333339</v>
      </c>
      <c r="AG21" s="16">
        <f t="shared" si="362"/>
        <v>8333.3333333333339</v>
      </c>
      <c r="AH21" s="16">
        <f t="shared" si="362"/>
        <v>8333.3333333333339</v>
      </c>
      <c r="AI21" s="16">
        <f t="shared" si="362"/>
        <v>8333.3333333333339</v>
      </c>
      <c r="AJ21" s="16">
        <f t="shared" si="362"/>
        <v>50000</v>
      </c>
      <c r="AK21" s="16">
        <f t="shared" si="362"/>
        <v>50000</v>
      </c>
      <c r="AL21" s="16">
        <f t="shared" si="362"/>
        <v>50000</v>
      </c>
      <c r="AM21" s="16">
        <f t="shared" si="362"/>
        <v>50000</v>
      </c>
      <c r="AN21" s="16">
        <f t="shared" si="362"/>
        <v>50000</v>
      </c>
      <c r="AO21" s="16">
        <f t="shared" si="362"/>
        <v>50000</v>
      </c>
      <c r="AP21" s="16">
        <f t="shared" si="362"/>
        <v>50000</v>
      </c>
      <c r="AQ21" s="16">
        <f t="shared" si="362"/>
        <v>50000</v>
      </c>
      <c r="AR21" s="16">
        <f t="shared" si="362"/>
        <v>50000</v>
      </c>
      <c r="AS21" s="16">
        <f t="shared" si="362"/>
        <v>50000</v>
      </c>
      <c r="AT21" s="16">
        <f t="shared" si="362"/>
        <v>50000</v>
      </c>
      <c r="AU21" s="16">
        <f t="shared" si="362"/>
        <v>50000</v>
      </c>
      <c r="AV21" s="16">
        <f t="shared" si="362"/>
        <v>50000</v>
      </c>
      <c r="AW21" s="16">
        <f t="shared" si="362"/>
        <v>50000</v>
      </c>
      <c r="AX21" s="16">
        <f t="shared" si="362"/>
        <v>50000</v>
      </c>
      <c r="AY21" s="16">
        <f t="shared" si="362"/>
        <v>50000</v>
      </c>
      <c r="AZ21" s="16">
        <f t="shared" si="362"/>
        <v>50000</v>
      </c>
      <c r="BA21" s="16">
        <f t="shared" si="362"/>
        <v>50000</v>
      </c>
      <c r="BB21" s="16">
        <f t="shared" si="362"/>
        <v>50000</v>
      </c>
      <c r="BC21" s="16">
        <f t="shared" si="362"/>
        <v>50000</v>
      </c>
      <c r="BD21" s="16">
        <f t="shared" si="362"/>
        <v>50000</v>
      </c>
      <c r="BE21" s="16">
        <f t="shared" si="362"/>
        <v>50000</v>
      </c>
      <c r="BF21" s="16">
        <f t="shared" si="362"/>
        <v>50000</v>
      </c>
      <c r="BG21" s="16">
        <f t="shared" si="362"/>
        <v>50000</v>
      </c>
      <c r="BH21" s="16">
        <f t="shared" si="362"/>
        <v>50000</v>
      </c>
      <c r="BI21" s="16">
        <f t="shared" si="362"/>
        <v>50000</v>
      </c>
      <c r="BJ21" s="16">
        <f t="shared" si="362"/>
        <v>50000</v>
      </c>
      <c r="BK21" s="16">
        <f t="shared" si="362"/>
        <v>50000</v>
      </c>
      <c r="BL21" s="16">
        <f t="shared" si="362"/>
        <v>50000</v>
      </c>
      <c r="BM21" s="16">
        <f t="shared" si="362"/>
        <v>50000</v>
      </c>
      <c r="BN21" s="16">
        <f t="shared" si="362"/>
        <v>50000</v>
      </c>
      <c r="BO21" s="16">
        <f t="shared" si="362"/>
        <v>50000</v>
      </c>
      <c r="BP21" s="16">
        <f t="shared" si="362"/>
        <v>50000</v>
      </c>
      <c r="BQ21" s="16">
        <f t="shared" si="362"/>
        <v>50000</v>
      </c>
      <c r="BR21" s="16">
        <f t="shared" si="362"/>
        <v>50000</v>
      </c>
      <c r="BS21" s="16">
        <f t="shared" si="362"/>
        <v>50000</v>
      </c>
      <c r="BT21" s="16">
        <f t="shared" si="362"/>
        <v>50000</v>
      </c>
      <c r="BU21" s="16">
        <f t="shared" si="362"/>
        <v>50000</v>
      </c>
      <c r="BV21" s="16">
        <f t="shared" si="362"/>
        <v>50000</v>
      </c>
      <c r="BW21" s="16">
        <f t="shared" si="362"/>
        <v>50000</v>
      </c>
      <c r="BX21" s="16">
        <f t="shared" si="362"/>
        <v>50000</v>
      </c>
      <c r="BY21" s="16">
        <f t="shared" si="362"/>
        <v>50000</v>
      </c>
      <c r="BZ21" s="16">
        <f t="shared" si="362"/>
        <v>50000</v>
      </c>
      <c r="CA21" s="16">
        <f t="shared" ref="CA21:CT21" si="363">CA22*($B$21/12)</f>
        <v>50000</v>
      </c>
      <c r="CB21" s="16">
        <f t="shared" si="363"/>
        <v>50000</v>
      </c>
      <c r="CC21" s="16">
        <f t="shared" si="363"/>
        <v>50000</v>
      </c>
      <c r="CD21" s="16">
        <f t="shared" si="363"/>
        <v>50000</v>
      </c>
      <c r="CE21" s="16">
        <f t="shared" si="363"/>
        <v>50000</v>
      </c>
      <c r="CF21" s="16">
        <f t="shared" si="363"/>
        <v>50000</v>
      </c>
      <c r="CG21" s="16">
        <f t="shared" si="363"/>
        <v>50000</v>
      </c>
      <c r="CH21" s="16">
        <f t="shared" si="363"/>
        <v>50000</v>
      </c>
      <c r="CI21" s="16">
        <f t="shared" si="363"/>
        <v>50000</v>
      </c>
      <c r="CJ21" s="16">
        <f t="shared" si="363"/>
        <v>50000</v>
      </c>
      <c r="CK21" s="16">
        <f t="shared" si="363"/>
        <v>50000</v>
      </c>
      <c r="CL21" s="16">
        <f t="shared" si="363"/>
        <v>50000</v>
      </c>
      <c r="CM21" s="16">
        <f t="shared" si="363"/>
        <v>50000</v>
      </c>
      <c r="CN21" s="16">
        <f t="shared" si="363"/>
        <v>50000</v>
      </c>
      <c r="CO21" s="16">
        <f t="shared" si="363"/>
        <v>50000</v>
      </c>
      <c r="CP21" s="16">
        <f t="shared" si="363"/>
        <v>50000</v>
      </c>
      <c r="CQ21" s="16">
        <f t="shared" si="363"/>
        <v>50000</v>
      </c>
      <c r="CR21" s="16">
        <f t="shared" si="363"/>
        <v>50000</v>
      </c>
      <c r="CS21" s="16">
        <f t="shared" si="363"/>
        <v>50000</v>
      </c>
      <c r="CT21" s="16">
        <f t="shared" si="363"/>
        <v>50000</v>
      </c>
      <c r="CU21" s="16"/>
    </row>
    <row r="22" spans="1:99" s="15" customFormat="1" x14ac:dyDescent="0.2">
      <c r="A22" s="22" t="s">
        <v>44</v>
      </c>
      <c r="N22" s="15">
        <v>0</v>
      </c>
      <c r="O22" s="18">
        <v>2</v>
      </c>
      <c r="P22" s="15">
        <f t="shared" ref="P22:Q22" si="364">O22</f>
        <v>2</v>
      </c>
      <c r="Q22" s="15">
        <f t="shared" si="364"/>
        <v>2</v>
      </c>
      <c r="R22" s="15">
        <f t="shared" ref="R22" si="365">Q22</f>
        <v>2</v>
      </c>
      <c r="S22" s="15">
        <f t="shared" ref="S22" si="366">R22</f>
        <v>2</v>
      </c>
      <c r="T22" s="15">
        <f t="shared" ref="T22" si="367">S22</f>
        <v>2</v>
      </c>
      <c r="U22" s="15">
        <f t="shared" ref="U22" si="368">T22</f>
        <v>2</v>
      </c>
      <c r="V22" s="15">
        <f t="shared" ref="V22" si="369">U22</f>
        <v>2</v>
      </c>
      <c r="W22" s="15">
        <f>V22</f>
        <v>2</v>
      </c>
      <c r="X22" s="15">
        <f t="shared" ref="X22" si="370">W22</f>
        <v>2</v>
      </c>
      <c r="Y22" s="15">
        <f t="shared" ref="Y22" si="371">X22</f>
        <v>2</v>
      </c>
      <c r="Z22" s="15">
        <f t="shared" ref="Z22" si="372">Y22</f>
        <v>2</v>
      </c>
      <c r="AA22" s="15">
        <f t="shared" ref="AA22" si="373">Z22</f>
        <v>2</v>
      </c>
      <c r="AB22" s="15">
        <f t="shared" ref="AB22" si="374">AA22</f>
        <v>2</v>
      </c>
      <c r="AC22" s="15">
        <f t="shared" ref="AC22" si="375">AB22</f>
        <v>2</v>
      </c>
      <c r="AD22" s="15">
        <f t="shared" ref="AD22" si="376">AC22</f>
        <v>2</v>
      </c>
      <c r="AE22" s="15">
        <f t="shared" ref="AE22" si="377">AD22</f>
        <v>2</v>
      </c>
      <c r="AF22" s="15">
        <f t="shared" ref="AF22" si="378">AE22</f>
        <v>2</v>
      </c>
      <c r="AG22" s="15">
        <f t="shared" ref="AG22" si="379">AF22</f>
        <v>2</v>
      </c>
      <c r="AH22" s="15">
        <f>AG22</f>
        <v>2</v>
      </c>
      <c r="AI22" s="15">
        <f t="shared" ref="AI22" si="380">AH22</f>
        <v>2</v>
      </c>
      <c r="AJ22" s="18">
        <v>12</v>
      </c>
      <c r="AK22" s="15">
        <f t="shared" ref="AK22" si="381">AJ22</f>
        <v>12</v>
      </c>
      <c r="AL22" s="15">
        <f t="shared" ref="AL22" si="382">AK22</f>
        <v>12</v>
      </c>
      <c r="AM22" s="15">
        <f t="shared" ref="AM22" si="383">AL22</f>
        <v>12</v>
      </c>
      <c r="AN22" s="15">
        <f t="shared" ref="AN22" si="384">AM22</f>
        <v>12</v>
      </c>
      <c r="AO22" s="15">
        <f t="shared" ref="AO22" si="385">AN22</f>
        <v>12</v>
      </c>
      <c r="AP22" s="15">
        <f t="shared" ref="AP22" si="386">AO22</f>
        <v>12</v>
      </c>
      <c r="AQ22" s="15">
        <f t="shared" ref="AQ22" si="387">AP22</f>
        <v>12</v>
      </c>
      <c r="AR22" s="15">
        <f t="shared" ref="AR22" si="388">AQ22</f>
        <v>12</v>
      </c>
      <c r="AS22" s="15">
        <f t="shared" ref="AS22" si="389">AR22</f>
        <v>12</v>
      </c>
      <c r="AT22" s="15">
        <f>AS22</f>
        <v>12</v>
      </c>
      <c r="AU22" s="15">
        <f t="shared" ref="AU22" si="390">AT22</f>
        <v>12</v>
      </c>
      <c r="AV22" s="15">
        <f t="shared" ref="AV22" si="391">AU22</f>
        <v>12</v>
      </c>
      <c r="AW22" s="15">
        <f t="shared" ref="AW22" si="392">AV22</f>
        <v>12</v>
      </c>
      <c r="AX22" s="15">
        <f t="shared" ref="AX22" si="393">AW22</f>
        <v>12</v>
      </c>
      <c r="AY22" s="15">
        <f t="shared" ref="AY22" si="394">AX22</f>
        <v>12</v>
      </c>
      <c r="AZ22" s="15">
        <f t="shared" ref="AZ22" si="395">AY22</f>
        <v>12</v>
      </c>
      <c r="BA22" s="15">
        <f t="shared" ref="BA22" si="396">AZ22</f>
        <v>12</v>
      </c>
      <c r="BB22" s="15">
        <f t="shared" ref="BB22" si="397">BA22</f>
        <v>12</v>
      </c>
      <c r="BC22" s="15">
        <f t="shared" ref="BC22" si="398">BB22</f>
        <v>12</v>
      </c>
      <c r="BD22" s="15">
        <f t="shared" ref="BD22" si="399">BC22</f>
        <v>12</v>
      </c>
      <c r="BE22" s="15">
        <f t="shared" ref="BE22" si="400">BD22</f>
        <v>12</v>
      </c>
      <c r="BF22" s="15">
        <f t="shared" ref="BF22" si="401">BE22</f>
        <v>12</v>
      </c>
      <c r="BG22" s="15">
        <f t="shared" ref="BG22" si="402">BF22</f>
        <v>12</v>
      </c>
      <c r="BH22" s="15">
        <f t="shared" ref="BH22" si="403">BG22</f>
        <v>12</v>
      </c>
      <c r="BI22" s="15">
        <f t="shared" ref="BI22" si="404">BH22</f>
        <v>12</v>
      </c>
      <c r="BJ22" s="15">
        <f t="shared" ref="BJ22" si="405">BI22</f>
        <v>12</v>
      </c>
      <c r="BK22" s="15">
        <f t="shared" ref="BK22" si="406">BJ22</f>
        <v>12</v>
      </c>
      <c r="BL22" s="15">
        <f t="shared" ref="BL22" si="407">BK22</f>
        <v>12</v>
      </c>
      <c r="BM22" s="15">
        <f t="shared" ref="BM22" si="408">BL22</f>
        <v>12</v>
      </c>
      <c r="BN22" s="15">
        <f t="shared" ref="BN22" si="409">BM22</f>
        <v>12</v>
      </c>
      <c r="BO22" s="15">
        <f t="shared" ref="BO22" si="410">BN22</f>
        <v>12</v>
      </c>
      <c r="BP22" s="15">
        <f t="shared" ref="BP22" si="411">BO22</f>
        <v>12</v>
      </c>
      <c r="BQ22" s="15">
        <f t="shared" ref="BQ22" si="412">BP22</f>
        <v>12</v>
      </c>
      <c r="BR22" s="15">
        <f t="shared" ref="BR22" si="413">BQ22</f>
        <v>12</v>
      </c>
      <c r="BS22" s="15">
        <f t="shared" ref="BS22" si="414">BR22</f>
        <v>12</v>
      </c>
      <c r="BT22" s="15">
        <f t="shared" ref="BT22" si="415">BS22</f>
        <v>12</v>
      </c>
      <c r="BU22" s="15">
        <f t="shared" ref="BU22" si="416">BT22</f>
        <v>12</v>
      </c>
      <c r="BV22" s="15">
        <f t="shared" ref="BV22" si="417">BU22</f>
        <v>12</v>
      </c>
      <c r="BW22" s="15">
        <f t="shared" ref="BW22" si="418">BV22</f>
        <v>12</v>
      </c>
      <c r="BX22" s="15">
        <f t="shared" ref="BX22" si="419">BW22</f>
        <v>12</v>
      </c>
      <c r="BY22" s="15">
        <f t="shared" ref="BY22" si="420">BX22</f>
        <v>12</v>
      </c>
      <c r="BZ22" s="15">
        <f t="shared" ref="BZ22" si="421">BY22</f>
        <v>12</v>
      </c>
      <c r="CA22" s="15">
        <f t="shared" ref="CA22" si="422">BZ22</f>
        <v>12</v>
      </c>
      <c r="CB22" s="15">
        <f t="shared" ref="CB22" si="423">CA22</f>
        <v>12</v>
      </c>
      <c r="CC22" s="15">
        <f t="shared" ref="CC22" si="424">CB22</f>
        <v>12</v>
      </c>
      <c r="CD22" s="15">
        <f t="shared" ref="CD22" si="425">CC22</f>
        <v>12</v>
      </c>
      <c r="CE22" s="15">
        <f t="shared" ref="CE22" si="426">CD22</f>
        <v>12</v>
      </c>
      <c r="CF22" s="15">
        <f t="shared" ref="CF22" si="427">CE22</f>
        <v>12</v>
      </c>
      <c r="CG22" s="15">
        <f t="shared" ref="CG22" si="428">CF22</f>
        <v>12</v>
      </c>
      <c r="CH22" s="15">
        <f t="shared" ref="CH22" si="429">CG22</f>
        <v>12</v>
      </c>
      <c r="CI22" s="15">
        <f t="shared" ref="CI22" si="430">CH22</f>
        <v>12</v>
      </c>
      <c r="CJ22" s="15">
        <f t="shared" ref="CJ22" si="431">CI22</f>
        <v>12</v>
      </c>
      <c r="CK22" s="15">
        <f t="shared" ref="CK22" si="432">CJ22</f>
        <v>12</v>
      </c>
      <c r="CL22" s="15">
        <f t="shared" ref="CL22" si="433">CK22</f>
        <v>12</v>
      </c>
      <c r="CM22" s="15">
        <f t="shared" ref="CM22" si="434">CL22</f>
        <v>12</v>
      </c>
      <c r="CN22" s="15">
        <f t="shared" ref="CN22" si="435">CM22</f>
        <v>12</v>
      </c>
      <c r="CO22" s="15">
        <f t="shared" ref="CO22" si="436">CN22</f>
        <v>12</v>
      </c>
      <c r="CP22" s="15">
        <f t="shared" ref="CP22" si="437">CO22</f>
        <v>12</v>
      </c>
      <c r="CQ22" s="15">
        <f t="shared" ref="CQ22" si="438">CP22</f>
        <v>12</v>
      </c>
      <c r="CR22" s="15">
        <f t="shared" ref="CR22" si="439">CQ22</f>
        <v>12</v>
      </c>
      <c r="CS22" s="15">
        <f t="shared" ref="CS22" si="440">CR22</f>
        <v>12</v>
      </c>
      <c r="CT22" s="15">
        <f t="shared" ref="CT22" si="441">CS22</f>
        <v>12</v>
      </c>
    </row>
    <row r="23" spans="1:99" s="15" customFormat="1" ht="6.4" customHeight="1" x14ac:dyDescent="0.2">
      <c r="A23" s="22"/>
    </row>
    <row r="24" spans="1:99" s="15" customFormat="1" x14ac:dyDescent="0.2">
      <c r="A24" s="17" t="s">
        <v>272</v>
      </c>
      <c r="B24" s="14">
        <v>65000</v>
      </c>
      <c r="H24" s="16">
        <f t="shared" ref="H24:M24" si="442">H25*($B$24/12)</f>
        <v>0</v>
      </c>
      <c r="I24" s="16">
        <f t="shared" si="442"/>
        <v>0</v>
      </c>
      <c r="J24" s="16">
        <f t="shared" si="442"/>
        <v>0</v>
      </c>
      <c r="K24" s="16">
        <f t="shared" si="442"/>
        <v>0</v>
      </c>
      <c r="L24" s="16">
        <f t="shared" si="442"/>
        <v>0</v>
      </c>
      <c r="M24" s="16">
        <f t="shared" si="442"/>
        <v>0</v>
      </c>
      <c r="N24" s="16">
        <f t="shared" ref="N24:BY24" si="443">N25*($B$24/12)</f>
        <v>0</v>
      </c>
      <c r="O24" s="16">
        <f t="shared" si="443"/>
        <v>10833.333333333334</v>
      </c>
      <c r="P24" s="16">
        <f t="shared" si="443"/>
        <v>10833.333333333334</v>
      </c>
      <c r="Q24" s="16">
        <f t="shared" si="443"/>
        <v>10833.333333333334</v>
      </c>
      <c r="R24" s="16">
        <f t="shared" si="443"/>
        <v>10833.333333333334</v>
      </c>
      <c r="S24" s="16">
        <f t="shared" si="443"/>
        <v>10833.333333333334</v>
      </c>
      <c r="T24" s="16">
        <f t="shared" si="443"/>
        <v>10833.333333333334</v>
      </c>
      <c r="U24" s="16">
        <f t="shared" si="443"/>
        <v>10833.333333333334</v>
      </c>
      <c r="V24" s="16">
        <f t="shared" si="443"/>
        <v>10833.333333333334</v>
      </c>
      <c r="W24" s="16">
        <f t="shared" si="443"/>
        <v>10833.333333333334</v>
      </c>
      <c r="X24" s="16">
        <f t="shared" si="443"/>
        <v>10833.333333333334</v>
      </c>
      <c r="Y24" s="16">
        <f t="shared" si="443"/>
        <v>10833.333333333334</v>
      </c>
      <c r="Z24" s="16">
        <f t="shared" si="443"/>
        <v>10833.333333333334</v>
      </c>
      <c r="AA24" s="16">
        <f t="shared" si="443"/>
        <v>10833.333333333334</v>
      </c>
      <c r="AB24" s="16">
        <f t="shared" si="443"/>
        <v>10833.333333333334</v>
      </c>
      <c r="AC24" s="16">
        <f t="shared" si="443"/>
        <v>10833.333333333334</v>
      </c>
      <c r="AD24" s="16">
        <f t="shared" si="443"/>
        <v>10833.333333333334</v>
      </c>
      <c r="AE24" s="16">
        <f t="shared" si="443"/>
        <v>10833.333333333334</v>
      </c>
      <c r="AF24" s="16">
        <f t="shared" si="443"/>
        <v>10833.333333333334</v>
      </c>
      <c r="AG24" s="16">
        <f t="shared" si="443"/>
        <v>10833.333333333334</v>
      </c>
      <c r="AH24" s="16">
        <f t="shared" si="443"/>
        <v>10833.333333333334</v>
      </c>
      <c r="AI24" s="16">
        <f t="shared" si="443"/>
        <v>10833.333333333334</v>
      </c>
      <c r="AJ24" s="16">
        <f t="shared" si="443"/>
        <v>65000</v>
      </c>
      <c r="AK24" s="16">
        <f t="shared" si="443"/>
        <v>65000</v>
      </c>
      <c r="AL24" s="16">
        <f t="shared" si="443"/>
        <v>65000</v>
      </c>
      <c r="AM24" s="16">
        <f t="shared" si="443"/>
        <v>65000</v>
      </c>
      <c r="AN24" s="16">
        <f t="shared" si="443"/>
        <v>65000</v>
      </c>
      <c r="AO24" s="16">
        <f t="shared" si="443"/>
        <v>65000</v>
      </c>
      <c r="AP24" s="16">
        <f t="shared" si="443"/>
        <v>65000</v>
      </c>
      <c r="AQ24" s="16">
        <f t="shared" si="443"/>
        <v>65000</v>
      </c>
      <c r="AR24" s="16">
        <f t="shared" si="443"/>
        <v>65000</v>
      </c>
      <c r="AS24" s="16">
        <f t="shared" si="443"/>
        <v>65000</v>
      </c>
      <c r="AT24" s="16">
        <f t="shared" si="443"/>
        <v>65000</v>
      </c>
      <c r="AU24" s="16">
        <f t="shared" si="443"/>
        <v>65000</v>
      </c>
      <c r="AV24" s="16">
        <f t="shared" si="443"/>
        <v>65000</v>
      </c>
      <c r="AW24" s="16">
        <f t="shared" si="443"/>
        <v>65000</v>
      </c>
      <c r="AX24" s="16">
        <f t="shared" si="443"/>
        <v>65000</v>
      </c>
      <c r="AY24" s="16">
        <f t="shared" si="443"/>
        <v>65000</v>
      </c>
      <c r="AZ24" s="16">
        <f t="shared" si="443"/>
        <v>65000</v>
      </c>
      <c r="BA24" s="16">
        <f t="shared" si="443"/>
        <v>65000</v>
      </c>
      <c r="BB24" s="16">
        <f t="shared" si="443"/>
        <v>65000</v>
      </c>
      <c r="BC24" s="16">
        <f t="shared" si="443"/>
        <v>65000</v>
      </c>
      <c r="BD24" s="16">
        <f t="shared" si="443"/>
        <v>65000</v>
      </c>
      <c r="BE24" s="16">
        <f t="shared" si="443"/>
        <v>65000</v>
      </c>
      <c r="BF24" s="16">
        <f t="shared" si="443"/>
        <v>65000</v>
      </c>
      <c r="BG24" s="16">
        <f t="shared" si="443"/>
        <v>65000</v>
      </c>
      <c r="BH24" s="16">
        <f t="shared" si="443"/>
        <v>65000</v>
      </c>
      <c r="BI24" s="16">
        <f t="shared" si="443"/>
        <v>65000</v>
      </c>
      <c r="BJ24" s="16">
        <f t="shared" si="443"/>
        <v>65000</v>
      </c>
      <c r="BK24" s="16">
        <f t="shared" si="443"/>
        <v>65000</v>
      </c>
      <c r="BL24" s="16">
        <f t="shared" si="443"/>
        <v>65000</v>
      </c>
      <c r="BM24" s="16">
        <f t="shared" si="443"/>
        <v>65000</v>
      </c>
      <c r="BN24" s="16">
        <f t="shared" si="443"/>
        <v>65000</v>
      </c>
      <c r="BO24" s="16">
        <f t="shared" si="443"/>
        <v>65000</v>
      </c>
      <c r="BP24" s="16">
        <f t="shared" si="443"/>
        <v>65000</v>
      </c>
      <c r="BQ24" s="16">
        <f t="shared" si="443"/>
        <v>65000</v>
      </c>
      <c r="BR24" s="16">
        <f t="shared" si="443"/>
        <v>65000</v>
      </c>
      <c r="BS24" s="16">
        <f t="shared" si="443"/>
        <v>65000</v>
      </c>
      <c r="BT24" s="16">
        <f t="shared" si="443"/>
        <v>65000</v>
      </c>
      <c r="BU24" s="16">
        <f t="shared" si="443"/>
        <v>65000</v>
      </c>
      <c r="BV24" s="16">
        <f t="shared" si="443"/>
        <v>65000</v>
      </c>
      <c r="BW24" s="16">
        <f t="shared" si="443"/>
        <v>65000</v>
      </c>
      <c r="BX24" s="16">
        <f t="shared" si="443"/>
        <v>65000</v>
      </c>
      <c r="BY24" s="16">
        <f t="shared" si="443"/>
        <v>65000</v>
      </c>
      <c r="BZ24" s="16">
        <f t="shared" ref="BZ24:CT24" si="444">BZ25*($B$24/12)</f>
        <v>65000</v>
      </c>
      <c r="CA24" s="16">
        <f t="shared" si="444"/>
        <v>65000</v>
      </c>
      <c r="CB24" s="16">
        <f t="shared" si="444"/>
        <v>65000</v>
      </c>
      <c r="CC24" s="16">
        <f t="shared" si="444"/>
        <v>65000</v>
      </c>
      <c r="CD24" s="16">
        <f t="shared" si="444"/>
        <v>65000</v>
      </c>
      <c r="CE24" s="16">
        <f t="shared" si="444"/>
        <v>65000</v>
      </c>
      <c r="CF24" s="16">
        <f t="shared" si="444"/>
        <v>65000</v>
      </c>
      <c r="CG24" s="16">
        <f t="shared" si="444"/>
        <v>65000</v>
      </c>
      <c r="CH24" s="16">
        <f t="shared" si="444"/>
        <v>65000</v>
      </c>
      <c r="CI24" s="16">
        <f t="shared" si="444"/>
        <v>65000</v>
      </c>
      <c r="CJ24" s="16">
        <f t="shared" si="444"/>
        <v>65000</v>
      </c>
      <c r="CK24" s="16">
        <f t="shared" si="444"/>
        <v>65000</v>
      </c>
      <c r="CL24" s="16">
        <f t="shared" si="444"/>
        <v>65000</v>
      </c>
      <c r="CM24" s="16">
        <f t="shared" si="444"/>
        <v>65000</v>
      </c>
      <c r="CN24" s="16">
        <f t="shared" si="444"/>
        <v>65000</v>
      </c>
      <c r="CO24" s="16">
        <f t="shared" si="444"/>
        <v>65000</v>
      </c>
      <c r="CP24" s="16">
        <f t="shared" si="444"/>
        <v>65000</v>
      </c>
      <c r="CQ24" s="16">
        <f t="shared" si="444"/>
        <v>65000</v>
      </c>
      <c r="CR24" s="16">
        <f t="shared" si="444"/>
        <v>65000</v>
      </c>
      <c r="CS24" s="16">
        <f t="shared" si="444"/>
        <v>65000</v>
      </c>
      <c r="CT24" s="16">
        <f t="shared" si="444"/>
        <v>65000</v>
      </c>
      <c r="CU24" s="16"/>
    </row>
    <row r="25" spans="1:99" s="15" customFormat="1" x14ac:dyDescent="0.2">
      <c r="A25" s="22" t="s">
        <v>44</v>
      </c>
      <c r="L25" s="15">
        <v>0</v>
      </c>
      <c r="M25" s="15">
        <f t="shared" ref="M25:Q25" si="445">L25</f>
        <v>0</v>
      </c>
      <c r="N25" s="15">
        <f t="shared" si="445"/>
        <v>0</v>
      </c>
      <c r="O25" s="18">
        <v>2</v>
      </c>
      <c r="P25" s="15">
        <f t="shared" si="445"/>
        <v>2</v>
      </c>
      <c r="Q25" s="15">
        <f t="shared" si="445"/>
        <v>2</v>
      </c>
      <c r="R25" s="15">
        <f t="shared" ref="R25" si="446">Q25</f>
        <v>2</v>
      </c>
      <c r="S25" s="15">
        <f t="shared" ref="S25" si="447">R25</f>
        <v>2</v>
      </c>
      <c r="T25" s="15">
        <f t="shared" ref="T25" si="448">S25</f>
        <v>2</v>
      </c>
      <c r="U25" s="15">
        <f t="shared" ref="U25" si="449">T25</f>
        <v>2</v>
      </c>
      <c r="V25" s="15">
        <f t="shared" ref="V25" si="450">U25</f>
        <v>2</v>
      </c>
      <c r="W25" s="15">
        <f t="shared" ref="W25" si="451">V25</f>
        <v>2</v>
      </c>
      <c r="X25" s="15">
        <f t="shared" ref="X25" si="452">W25</f>
        <v>2</v>
      </c>
      <c r="Y25" s="15">
        <f t="shared" ref="Y25" si="453">X25</f>
        <v>2</v>
      </c>
      <c r="Z25" s="15">
        <f t="shared" ref="Z25" si="454">Y25</f>
        <v>2</v>
      </c>
      <c r="AA25" s="15">
        <f t="shared" ref="AA25" si="455">Z25</f>
        <v>2</v>
      </c>
      <c r="AB25" s="15">
        <f t="shared" ref="AB25" si="456">AA25</f>
        <v>2</v>
      </c>
      <c r="AC25" s="15">
        <f t="shared" ref="AC25" si="457">AB25</f>
        <v>2</v>
      </c>
      <c r="AD25" s="15">
        <f t="shared" ref="AD25" si="458">AC25</f>
        <v>2</v>
      </c>
      <c r="AE25" s="15">
        <f t="shared" ref="AE25" si="459">AD25</f>
        <v>2</v>
      </c>
      <c r="AF25" s="15">
        <f t="shared" ref="AF25" si="460">AE25</f>
        <v>2</v>
      </c>
      <c r="AG25" s="15">
        <f t="shared" ref="AG25" si="461">AF25</f>
        <v>2</v>
      </c>
      <c r="AH25" s="15">
        <v>2</v>
      </c>
      <c r="AI25" s="15">
        <f t="shared" ref="AI25" si="462">AH25</f>
        <v>2</v>
      </c>
      <c r="AJ25" s="18">
        <v>12</v>
      </c>
      <c r="AK25" s="15">
        <f t="shared" ref="AK25" si="463">AJ25</f>
        <v>12</v>
      </c>
      <c r="AL25" s="15">
        <f t="shared" ref="AL25" si="464">AK25</f>
        <v>12</v>
      </c>
      <c r="AM25" s="15">
        <f t="shared" ref="AM25" si="465">AL25</f>
        <v>12</v>
      </c>
      <c r="AN25" s="15">
        <f t="shared" ref="AN25" si="466">AM25</f>
        <v>12</v>
      </c>
      <c r="AO25" s="15">
        <f t="shared" ref="AO25" si="467">AN25</f>
        <v>12</v>
      </c>
      <c r="AP25" s="15">
        <f t="shared" ref="AP25" si="468">AO25</f>
        <v>12</v>
      </c>
      <c r="AQ25" s="15">
        <f t="shared" ref="AQ25" si="469">AP25</f>
        <v>12</v>
      </c>
      <c r="AR25" s="15">
        <f t="shared" ref="AR25" si="470">AQ25</f>
        <v>12</v>
      </c>
      <c r="AS25" s="15">
        <f t="shared" ref="AS25" si="471">AR25</f>
        <v>12</v>
      </c>
      <c r="AT25" s="15">
        <f>AS25</f>
        <v>12</v>
      </c>
      <c r="AU25" s="15">
        <f t="shared" ref="AU25" si="472">AT25</f>
        <v>12</v>
      </c>
      <c r="AV25" s="15">
        <f t="shared" ref="AV25" si="473">AU25</f>
        <v>12</v>
      </c>
      <c r="AW25" s="15">
        <f t="shared" ref="AW25" si="474">AV25</f>
        <v>12</v>
      </c>
      <c r="AX25" s="15">
        <f t="shared" ref="AX25" si="475">AW25</f>
        <v>12</v>
      </c>
      <c r="AY25" s="15">
        <f t="shared" ref="AY25" si="476">AX25</f>
        <v>12</v>
      </c>
      <c r="AZ25" s="15">
        <f t="shared" ref="AZ25" si="477">AY25</f>
        <v>12</v>
      </c>
      <c r="BA25" s="15">
        <f t="shared" ref="BA25" si="478">AZ25</f>
        <v>12</v>
      </c>
      <c r="BB25" s="15">
        <f t="shared" ref="BB25" si="479">BA25</f>
        <v>12</v>
      </c>
      <c r="BC25" s="15">
        <f t="shared" ref="BC25" si="480">BB25</f>
        <v>12</v>
      </c>
      <c r="BD25" s="15">
        <f t="shared" ref="BD25" si="481">BC25</f>
        <v>12</v>
      </c>
      <c r="BE25" s="15">
        <f t="shared" ref="BE25" si="482">BD25</f>
        <v>12</v>
      </c>
      <c r="BF25" s="15">
        <f t="shared" ref="BF25" si="483">BE25</f>
        <v>12</v>
      </c>
      <c r="BG25" s="15">
        <f t="shared" ref="BG25" si="484">BF25</f>
        <v>12</v>
      </c>
      <c r="BH25" s="15">
        <f t="shared" ref="BH25" si="485">BG25</f>
        <v>12</v>
      </c>
      <c r="BI25" s="15">
        <f t="shared" ref="BI25" si="486">BH25</f>
        <v>12</v>
      </c>
      <c r="BJ25" s="15">
        <f t="shared" ref="BJ25" si="487">BI25</f>
        <v>12</v>
      </c>
      <c r="BK25" s="15">
        <f t="shared" ref="BK25" si="488">BJ25</f>
        <v>12</v>
      </c>
      <c r="BL25" s="15">
        <f>BK25</f>
        <v>12</v>
      </c>
      <c r="BM25" s="15">
        <f t="shared" ref="BM25" si="489">BL25</f>
        <v>12</v>
      </c>
      <c r="BN25" s="15">
        <f t="shared" ref="BN25" si="490">BM25</f>
        <v>12</v>
      </c>
      <c r="BO25" s="15">
        <f t="shared" ref="BO25" si="491">BN25</f>
        <v>12</v>
      </c>
      <c r="BP25" s="15">
        <f t="shared" ref="BP25" si="492">BO25</f>
        <v>12</v>
      </c>
      <c r="BQ25" s="15">
        <f t="shared" ref="BQ25" si="493">BP25</f>
        <v>12</v>
      </c>
      <c r="BR25" s="15">
        <f t="shared" ref="BR25" si="494">BQ25</f>
        <v>12</v>
      </c>
      <c r="BS25" s="15">
        <f t="shared" ref="BS25" si="495">BR25</f>
        <v>12</v>
      </c>
      <c r="BT25" s="15">
        <f t="shared" ref="BT25" si="496">BS25</f>
        <v>12</v>
      </c>
      <c r="BU25" s="15">
        <f t="shared" ref="BU25" si="497">BT25</f>
        <v>12</v>
      </c>
      <c r="BV25" s="15">
        <f t="shared" ref="BV25" si="498">BU25</f>
        <v>12</v>
      </c>
      <c r="BW25" s="15">
        <f t="shared" ref="BW25" si="499">BV25</f>
        <v>12</v>
      </c>
      <c r="BX25" s="15">
        <f t="shared" ref="BX25" si="500">BW25</f>
        <v>12</v>
      </c>
      <c r="BY25" s="15">
        <f t="shared" ref="BY25" si="501">BX25</f>
        <v>12</v>
      </c>
      <c r="BZ25" s="15">
        <f t="shared" ref="BZ25" si="502">BY25</f>
        <v>12</v>
      </c>
      <c r="CA25" s="15">
        <f t="shared" ref="CA25" si="503">BZ25</f>
        <v>12</v>
      </c>
      <c r="CB25" s="15">
        <f t="shared" ref="CB25" si="504">CA25</f>
        <v>12</v>
      </c>
      <c r="CC25" s="15">
        <f t="shared" ref="CC25" si="505">CB25</f>
        <v>12</v>
      </c>
      <c r="CD25" s="15">
        <f t="shared" ref="CD25" si="506">CC25</f>
        <v>12</v>
      </c>
      <c r="CE25" s="15">
        <f t="shared" ref="CE25" si="507">CD25</f>
        <v>12</v>
      </c>
      <c r="CF25" s="15">
        <f t="shared" ref="CF25" si="508">CE25</f>
        <v>12</v>
      </c>
      <c r="CG25" s="15">
        <f t="shared" ref="CG25" si="509">CF25</f>
        <v>12</v>
      </c>
      <c r="CH25" s="15">
        <f t="shared" ref="CH25" si="510">CG25</f>
        <v>12</v>
      </c>
      <c r="CI25" s="15">
        <f t="shared" ref="CI25" si="511">CH25</f>
        <v>12</v>
      </c>
      <c r="CJ25" s="15">
        <f t="shared" ref="CJ25" si="512">CI25</f>
        <v>12</v>
      </c>
      <c r="CK25" s="15">
        <f t="shared" ref="CK25" si="513">CJ25</f>
        <v>12</v>
      </c>
      <c r="CL25" s="15">
        <f t="shared" ref="CL25" si="514">CK25</f>
        <v>12</v>
      </c>
      <c r="CM25" s="15">
        <f t="shared" ref="CM25" si="515">CL25</f>
        <v>12</v>
      </c>
      <c r="CN25" s="15">
        <f t="shared" ref="CN25" si="516">CM25</f>
        <v>12</v>
      </c>
      <c r="CO25" s="15">
        <f t="shared" ref="CO25" si="517">CN25</f>
        <v>12</v>
      </c>
      <c r="CP25" s="15">
        <f t="shared" ref="CP25" si="518">CO25</f>
        <v>12</v>
      </c>
      <c r="CQ25" s="15">
        <f t="shared" ref="CQ25" si="519">CP25</f>
        <v>12</v>
      </c>
      <c r="CR25" s="15">
        <f t="shared" ref="CR25" si="520">CQ25</f>
        <v>12</v>
      </c>
      <c r="CS25" s="15">
        <f t="shared" ref="CS25" si="521">CR25</f>
        <v>12</v>
      </c>
      <c r="CT25" s="15">
        <f t="shared" ref="CT25" si="522">CS25</f>
        <v>12</v>
      </c>
    </row>
    <row r="26" spans="1:99" s="15" customFormat="1" ht="6.4" customHeight="1" x14ac:dyDescent="0.2">
      <c r="A26" s="22"/>
    </row>
    <row r="27" spans="1:99" s="15" customFormat="1" x14ac:dyDescent="0.2">
      <c r="A27" s="17" t="s">
        <v>311</v>
      </c>
      <c r="B27" s="14">
        <v>65000</v>
      </c>
      <c r="H27" s="16">
        <f t="shared" ref="H27:M27" si="523">H28*($B$27/12)</f>
        <v>0</v>
      </c>
      <c r="I27" s="16">
        <f t="shared" si="523"/>
        <v>0</v>
      </c>
      <c r="J27" s="16">
        <f t="shared" si="523"/>
        <v>0</v>
      </c>
      <c r="K27" s="16">
        <f t="shared" si="523"/>
        <v>0</v>
      </c>
      <c r="L27" s="16">
        <f t="shared" si="523"/>
        <v>5416.666666666667</v>
      </c>
      <c r="M27" s="16">
        <f t="shared" si="523"/>
        <v>5416.666666666667</v>
      </c>
      <c r="N27" s="16">
        <f t="shared" ref="N27:BY27" si="524">N28*($B$27/12)</f>
        <v>5416.666666666667</v>
      </c>
      <c r="O27" s="16">
        <f t="shared" si="524"/>
        <v>5416.666666666667</v>
      </c>
      <c r="P27" s="16">
        <f t="shared" si="524"/>
        <v>5416.666666666667</v>
      </c>
      <c r="Q27" s="16">
        <f t="shared" si="524"/>
        <v>5416.666666666667</v>
      </c>
      <c r="R27" s="16">
        <f t="shared" si="524"/>
        <v>5416.666666666667</v>
      </c>
      <c r="S27" s="16">
        <f t="shared" si="524"/>
        <v>5416.666666666667</v>
      </c>
      <c r="T27" s="16">
        <f t="shared" si="524"/>
        <v>5416.666666666667</v>
      </c>
      <c r="U27" s="16">
        <f t="shared" si="524"/>
        <v>5416.666666666667</v>
      </c>
      <c r="V27" s="16">
        <f t="shared" si="524"/>
        <v>5416.666666666667</v>
      </c>
      <c r="W27" s="16">
        <f t="shared" si="524"/>
        <v>5416.666666666667</v>
      </c>
      <c r="X27" s="16">
        <f t="shared" si="524"/>
        <v>10833.333333333334</v>
      </c>
      <c r="Y27" s="16">
        <f t="shared" si="524"/>
        <v>10833.333333333334</v>
      </c>
      <c r="Z27" s="16">
        <f t="shared" si="524"/>
        <v>10833.333333333334</v>
      </c>
      <c r="AA27" s="16">
        <f t="shared" si="524"/>
        <v>10833.333333333334</v>
      </c>
      <c r="AB27" s="16">
        <f t="shared" si="524"/>
        <v>10833.333333333334</v>
      </c>
      <c r="AC27" s="16">
        <f t="shared" si="524"/>
        <v>10833.333333333334</v>
      </c>
      <c r="AD27" s="16">
        <f t="shared" si="524"/>
        <v>10833.333333333334</v>
      </c>
      <c r="AE27" s="16">
        <f t="shared" si="524"/>
        <v>10833.333333333334</v>
      </c>
      <c r="AF27" s="16">
        <f t="shared" si="524"/>
        <v>10833.333333333334</v>
      </c>
      <c r="AG27" s="16">
        <f t="shared" si="524"/>
        <v>10833.333333333334</v>
      </c>
      <c r="AH27" s="16">
        <f t="shared" si="524"/>
        <v>10833.333333333334</v>
      </c>
      <c r="AI27" s="16">
        <f t="shared" si="524"/>
        <v>10833.333333333334</v>
      </c>
      <c r="AJ27" s="16">
        <f t="shared" si="524"/>
        <v>81250</v>
      </c>
      <c r="AK27" s="16">
        <f t="shared" si="524"/>
        <v>81250</v>
      </c>
      <c r="AL27" s="16">
        <f t="shared" si="524"/>
        <v>81250</v>
      </c>
      <c r="AM27" s="16">
        <f t="shared" si="524"/>
        <v>81250</v>
      </c>
      <c r="AN27" s="16">
        <f t="shared" si="524"/>
        <v>81250</v>
      </c>
      <c r="AO27" s="16">
        <f t="shared" si="524"/>
        <v>81250</v>
      </c>
      <c r="AP27" s="16">
        <f t="shared" si="524"/>
        <v>81250</v>
      </c>
      <c r="AQ27" s="16">
        <f t="shared" si="524"/>
        <v>81250</v>
      </c>
      <c r="AR27" s="16">
        <f t="shared" si="524"/>
        <v>81250</v>
      </c>
      <c r="AS27" s="16">
        <f t="shared" si="524"/>
        <v>81250</v>
      </c>
      <c r="AT27" s="16">
        <f t="shared" si="524"/>
        <v>81250</v>
      </c>
      <c r="AU27" s="16">
        <f t="shared" si="524"/>
        <v>81250</v>
      </c>
      <c r="AV27" s="16">
        <f t="shared" si="524"/>
        <v>81250</v>
      </c>
      <c r="AW27" s="16">
        <f t="shared" si="524"/>
        <v>81250</v>
      </c>
      <c r="AX27" s="16">
        <f t="shared" si="524"/>
        <v>81250</v>
      </c>
      <c r="AY27" s="16">
        <f t="shared" si="524"/>
        <v>81250</v>
      </c>
      <c r="AZ27" s="16">
        <f t="shared" si="524"/>
        <v>81250</v>
      </c>
      <c r="BA27" s="16">
        <f t="shared" si="524"/>
        <v>81250</v>
      </c>
      <c r="BB27" s="16">
        <f t="shared" si="524"/>
        <v>81250</v>
      </c>
      <c r="BC27" s="16">
        <f t="shared" si="524"/>
        <v>81250</v>
      </c>
      <c r="BD27" s="16">
        <f t="shared" si="524"/>
        <v>81250</v>
      </c>
      <c r="BE27" s="16">
        <f t="shared" si="524"/>
        <v>81250</v>
      </c>
      <c r="BF27" s="16">
        <f t="shared" si="524"/>
        <v>81250</v>
      </c>
      <c r="BG27" s="16">
        <f t="shared" si="524"/>
        <v>81250</v>
      </c>
      <c r="BH27" s="16">
        <f t="shared" si="524"/>
        <v>81250</v>
      </c>
      <c r="BI27" s="16">
        <f t="shared" si="524"/>
        <v>81250</v>
      </c>
      <c r="BJ27" s="16">
        <f t="shared" si="524"/>
        <v>81250</v>
      </c>
      <c r="BK27" s="16">
        <f t="shared" si="524"/>
        <v>81250</v>
      </c>
      <c r="BL27" s="16">
        <f t="shared" si="524"/>
        <v>81250</v>
      </c>
      <c r="BM27" s="16">
        <f t="shared" si="524"/>
        <v>81250</v>
      </c>
      <c r="BN27" s="16">
        <f t="shared" si="524"/>
        <v>81250</v>
      </c>
      <c r="BO27" s="16">
        <f t="shared" si="524"/>
        <v>81250</v>
      </c>
      <c r="BP27" s="16">
        <f t="shared" si="524"/>
        <v>81250</v>
      </c>
      <c r="BQ27" s="16">
        <f t="shared" si="524"/>
        <v>81250</v>
      </c>
      <c r="BR27" s="16">
        <f t="shared" si="524"/>
        <v>81250</v>
      </c>
      <c r="BS27" s="16">
        <f t="shared" si="524"/>
        <v>81250</v>
      </c>
      <c r="BT27" s="16">
        <f t="shared" si="524"/>
        <v>81250</v>
      </c>
      <c r="BU27" s="16">
        <f t="shared" si="524"/>
        <v>81250</v>
      </c>
      <c r="BV27" s="16">
        <f t="shared" si="524"/>
        <v>81250</v>
      </c>
      <c r="BW27" s="16">
        <f t="shared" si="524"/>
        <v>81250</v>
      </c>
      <c r="BX27" s="16">
        <f t="shared" si="524"/>
        <v>81250</v>
      </c>
      <c r="BY27" s="16">
        <f t="shared" si="524"/>
        <v>81250</v>
      </c>
      <c r="BZ27" s="16">
        <f t="shared" ref="BZ27:CT27" si="525">BZ28*($B$27/12)</f>
        <v>81250</v>
      </c>
      <c r="CA27" s="16">
        <f t="shared" si="525"/>
        <v>81250</v>
      </c>
      <c r="CB27" s="16">
        <f t="shared" si="525"/>
        <v>81250</v>
      </c>
      <c r="CC27" s="16">
        <f t="shared" si="525"/>
        <v>81250</v>
      </c>
      <c r="CD27" s="16">
        <f t="shared" si="525"/>
        <v>81250</v>
      </c>
      <c r="CE27" s="16">
        <f t="shared" si="525"/>
        <v>81250</v>
      </c>
      <c r="CF27" s="16">
        <f t="shared" si="525"/>
        <v>81250</v>
      </c>
      <c r="CG27" s="16">
        <f t="shared" si="525"/>
        <v>81250</v>
      </c>
      <c r="CH27" s="16">
        <f t="shared" si="525"/>
        <v>81250</v>
      </c>
      <c r="CI27" s="16">
        <f t="shared" si="525"/>
        <v>81250</v>
      </c>
      <c r="CJ27" s="16">
        <f t="shared" si="525"/>
        <v>81250</v>
      </c>
      <c r="CK27" s="16">
        <f t="shared" si="525"/>
        <v>81250</v>
      </c>
      <c r="CL27" s="16">
        <f t="shared" si="525"/>
        <v>81250</v>
      </c>
      <c r="CM27" s="16">
        <f t="shared" si="525"/>
        <v>81250</v>
      </c>
      <c r="CN27" s="16">
        <f t="shared" si="525"/>
        <v>81250</v>
      </c>
      <c r="CO27" s="16">
        <f t="shared" si="525"/>
        <v>81250</v>
      </c>
      <c r="CP27" s="16">
        <f t="shared" si="525"/>
        <v>81250</v>
      </c>
      <c r="CQ27" s="16">
        <f t="shared" si="525"/>
        <v>81250</v>
      </c>
      <c r="CR27" s="16">
        <f t="shared" si="525"/>
        <v>81250</v>
      </c>
      <c r="CS27" s="16">
        <f t="shared" si="525"/>
        <v>81250</v>
      </c>
      <c r="CT27" s="16">
        <f t="shared" si="525"/>
        <v>81250</v>
      </c>
      <c r="CU27" s="16"/>
    </row>
    <row r="28" spans="1:99" s="15" customFormat="1" x14ac:dyDescent="0.2">
      <c r="A28" s="22" t="s">
        <v>44</v>
      </c>
      <c r="L28" s="18">
        <v>1</v>
      </c>
      <c r="M28" s="15">
        <f>L28</f>
        <v>1</v>
      </c>
      <c r="N28" s="15">
        <f t="shared" ref="N28:AO28" si="526">M28</f>
        <v>1</v>
      </c>
      <c r="O28" s="15">
        <f t="shared" si="526"/>
        <v>1</v>
      </c>
      <c r="P28" s="15">
        <f t="shared" si="526"/>
        <v>1</v>
      </c>
      <c r="Q28" s="15">
        <f t="shared" si="526"/>
        <v>1</v>
      </c>
      <c r="R28" s="15">
        <f t="shared" ref="R28" si="527">Q28</f>
        <v>1</v>
      </c>
      <c r="S28" s="15">
        <f t="shared" ref="S28" si="528">R28</f>
        <v>1</v>
      </c>
      <c r="T28" s="15">
        <f t="shared" ref="T28" si="529">S28</f>
        <v>1</v>
      </c>
      <c r="U28" s="15">
        <f t="shared" ref="U28" si="530">T28</f>
        <v>1</v>
      </c>
      <c r="V28" s="15">
        <f t="shared" ref="V28" si="531">U28</f>
        <v>1</v>
      </c>
      <c r="W28" s="15">
        <f t="shared" ref="W28" si="532">V28</f>
        <v>1</v>
      </c>
      <c r="X28" s="18">
        <v>2</v>
      </c>
      <c r="Y28" s="15">
        <f t="shared" ref="Y28:AD28" si="533">X28</f>
        <v>2</v>
      </c>
      <c r="Z28" s="15">
        <f t="shared" si="533"/>
        <v>2</v>
      </c>
      <c r="AA28" s="15">
        <f t="shared" si="533"/>
        <v>2</v>
      </c>
      <c r="AB28" s="15">
        <f t="shared" si="533"/>
        <v>2</v>
      </c>
      <c r="AC28" s="15">
        <f t="shared" si="533"/>
        <v>2</v>
      </c>
      <c r="AD28" s="15">
        <f t="shared" si="533"/>
        <v>2</v>
      </c>
      <c r="AE28" s="15">
        <f t="shared" si="526"/>
        <v>2</v>
      </c>
      <c r="AF28" s="15">
        <f>AE28</f>
        <v>2</v>
      </c>
      <c r="AG28" s="15">
        <f>AF28</f>
        <v>2</v>
      </c>
      <c r="AH28" s="15">
        <f>AG28</f>
        <v>2</v>
      </c>
      <c r="AI28" s="15">
        <f>AH28</f>
        <v>2</v>
      </c>
      <c r="AJ28" s="18">
        <v>15</v>
      </c>
      <c r="AK28" s="15">
        <f>AJ28</f>
        <v>15</v>
      </c>
      <c r="AL28" s="15">
        <f t="shared" si="526"/>
        <v>15</v>
      </c>
      <c r="AM28" s="15">
        <f t="shared" si="526"/>
        <v>15</v>
      </c>
      <c r="AN28" s="15">
        <f t="shared" si="526"/>
        <v>15</v>
      </c>
      <c r="AO28" s="15">
        <f t="shared" si="526"/>
        <v>15</v>
      </c>
      <c r="AP28" s="15">
        <f>AO28</f>
        <v>15</v>
      </c>
      <c r="AQ28" s="15">
        <f t="shared" ref="AQ28:CT28" si="534">AP28</f>
        <v>15</v>
      </c>
      <c r="AR28" s="15">
        <f t="shared" si="534"/>
        <v>15</v>
      </c>
      <c r="AS28" s="15">
        <f t="shared" si="534"/>
        <v>15</v>
      </c>
      <c r="AT28" s="15">
        <f t="shared" si="534"/>
        <v>15</v>
      </c>
      <c r="AU28" s="15">
        <f t="shared" si="534"/>
        <v>15</v>
      </c>
      <c r="AV28" s="15">
        <f t="shared" si="534"/>
        <v>15</v>
      </c>
      <c r="AW28" s="15">
        <f t="shared" si="534"/>
        <v>15</v>
      </c>
      <c r="AX28" s="15">
        <f t="shared" si="534"/>
        <v>15</v>
      </c>
      <c r="AY28" s="15">
        <f t="shared" si="534"/>
        <v>15</v>
      </c>
      <c r="AZ28" s="15">
        <f t="shared" si="534"/>
        <v>15</v>
      </c>
      <c r="BA28" s="15">
        <f t="shared" si="534"/>
        <v>15</v>
      </c>
      <c r="BB28" s="15">
        <f t="shared" si="534"/>
        <v>15</v>
      </c>
      <c r="BC28" s="15">
        <f t="shared" si="534"/>
        <v>15</v>
      </c>
      <c r="BD28" s="15">
        <f t="shared" si="534"/>
        <v>15</v>
      </c>
      <c r="BE28" s="15">
        <f t="shared" si="534"/>
        <v>15</v>
      </c>
      <c r="BF28" s="15">
        <f t="shared" si="534"/>
        <v>15</v>
      </c>
      <c r="BG28" s="15">
        <f t="shared" si="534"/>
        <v>15</v>
      </c>
      <c r="BH28" s="15">
        <f t="shared" si="534"/>
        <v>15</v>
      </c>
      <c r="BI28" s="15">
        <f t="shared" si="534"/>
        <v>15</v>
      </c>
      <c r="BJ28" s="15">
        <f t="shared" si="534"/>
        <v>15</v>
      </c>
      <c r="BK28" s="15">
        <f t="shared" si="534"/>
        <v>15</v>
      </c>
      <c r="BL28" s="15">
        <f t="shared" si="534"/>
        <v>15</v>
      </c>
      <c r="BM28" s="15">
        <f t="shared" si="534"/>
        <v>15</v>
      </c>
      <c r="BN28" s="15">
        <f t="shared" si="534"/>
        <v>15</v>
      </c>
      <c r="BO28" s="15">
        <f t="shared" si="534"/>
        <v>15</v>
      </c>
      <c r="BP28" s="15">
        <f t="shared" si="534"/>
        <v>15</v>
      </c>
      <c r="BQ28" s="15">
        <f t="shared" si="534"/>
        <v>15</v>
      </c>
      <c r="BR28" s="15">
        <f t="shared" si="534"/>
        <v>15</v>
      </c>
      <c r="BS28" s="15">
        <f t="shared" si="534"/>
        <v>15</v>
      </c>
      <c r="BT28" s="15">
        <f t="shared" si="534"/>
        <v>15</v>
      </c>
      <c r="BU28" s="15">
        <f t="shared" si="534"/>
        <v>15</v>
      </c>
      <c r="BV28" s="15">
        <f t="shared" si="534"/>
        <v>15</v>
      </c>
      <c r="BW28" s="15">
        <f t="shared" si="534"/>
        <v>15</v>
      </c>
      <c r="BX28" s="15">
        <f t="shared" si="534"/>
        <v>15</v>
      </c>
      <c r="BY28" s="15">
        <f t="shared" si="534"/>
        <v>15</v>
      </c>
      <c r="BZ28" s="15">
        <f t="shared" si="534"/>
        <v>15</v>
      </c>
      <c r="CA28" s="15">
        <f t="shared" si="534"/>
        <v>15</v>
      </c>
      <c r="CB28" s="15">
        <f t="shared" si="534"/>
        <v>15</v>
      </c>
      <c r="CC28" s="15">
        <f t="shared" si="534"/>
        <v>15</v>
      </c>
      <c r="CD28" s="15">
        <f t="shared" si="534"/>
        <v>15</v>
      </c>
      <c r="CE28" s="15">
        <f t="shared" si="534"/>
        <v>15</v>
      </c>
      <c r="CF28" s="15">
        <f t="shared" si="534"/>
        <v>15</v>
      </c>
      <c r="CG28" s="15">
        <f t="shared" si="534"/>
        <v>15</v>
      </c>
      <c r="CH28" s="15">
        <f t="shared" si="534"/>
        <v>15</v>
      </c>
      <c r="CI28" s="15">
        <f t="shared" si="534"/>
        <v>15</v>
      </c>
      <c r="CJ28" s="15">
        <f t="shared" si="534"/>
        <v>15</v>
      </c>
      <c r="CK28" s="15">
        <f t="shared" si="534"/>
        <v>15</v>
      </c>
      <c r="CL28" s="15">
        <f t="shared" si="534"/>
        <v>15</v>
      </c>
      <c r="CM28" s="15">
        <f t="shared" si="534"/>
        <v>15</v>
      </c>
      <c r="CN28" s="15">
        <f t="shared" si="534"/>
        <v>15</v>
      </c>
      <c r="CO28" s="15">
        <f t="shared" si="534"/>
        <v>15</v>
      </c>
      <c r="CP28" s="15">
        <f t="shared" si="534"/>
        <v>15</v>
      </c>
      <c r="CQ28" s="15">
        <f t="shared" si="534"/>
        <v>15</v>
      </c>
      <c r="CR28" s="15">
        <f t="shared" si="534"/>
        <v>15</v>
      </c>
      <c r="CS28" s="15">
        <f t="shared" si="534"/>
        <v>15</v>
      </c>
      <c r="CT28" s="15">
        <f t="shared" si="534"/>
        <v>15</v>
      </c>
    </row>
    <row r="29" spans="1:99" s="15" customFormat="1" ht="6.4" customHeight="1" x14ac:dyDescent="0.2">
      <c r="A29" s="22"/>
    </row>
    <row r="30" spans="1:99" s="15" customFormat="1" x14ac:dyDescent="0.2">
      <c r="A30" s="17" t="s">
        <v>67</v>
      </c>
      <c r="B30" s="14">
        <v>0</v>
      </c>
      <c r="H30" s="16">
        <f t="shared" ref="H30:M30" si="535">H31*($B$30/12)</f>
        <v>0</v>
      </c>
      <c r="I30" s="16">
        <f t="shared" si="535"/>
        <v>0</v>
      </c>
      <c r="J30" s="16">
        <f t="shared" si="535"/>
        <v>0</v>
      </c>
      <c r="K30" s="16">
        <f t="shared" si="535"/>
        <v>0</v>
      </c>
      <c r="L30" s="16">
        <f t="shared" si="535"/>
        <v>0</v>
      </c>
      <c r="M30" s="16">
        <f t="shared" si="535"/>
        <v>0</v>
      </c>
      <c r="N30" s="16">
        <f t="shared" ref="N30:BY30" si="536">N31*($B$30/12)</f>
        <v>0</v>
      </c>
      <c r="O30" s="16">
        <f t="shared" si="536"/>
        <v>0</v>
      </c>
      <c r="P30" s="16">
        <f t="shared" si="536"/>
        <v>0</v>
      </c>
      <c r="Q30" s="16">
        <f t="shared" si="536"/>
        <v>0</v>
      </c>
      <c r="R30" s="16">
        <f t="shared" si="536"/>
        <v>0</v>
      </c>
      <c r="S30" s="16">
        <f t="shared" si="536"/>
        <v>0</v>
      </c>
      <c r="T30" s="16">
        <f t="shared" si="536"/>
        <v>0</v>
      </c>
      <c r="U30" s="16">
        <f t="shared" si="536"/>
        <v>0</v>
      </c>
      <c r="V30" s="16">
        <f t="shared" si="536"/>
        <v>0</v>
      </c>
      <c r="W30" s="16">
        <f t="shared" si="536"/>
        <v>0</v>
      </c>
      <c r="X30" s="16">
        <f t="shared" si="536"/>
        <v>0</v>
      </c>
      <c r="Y30" s="16">
        <f t="shared" si="536"/>
        <v>0</v>
      </c>
      <c r="Z30" s="16">
        <f t="shared" si="536"/>
        <v>0</v>
      </c>
      <c r="AA30" s="16">
        <f t="shared" si="536"/>
        <v>0</v>
      </c>
      <c r="AB30" s="16">
        <f t="shared" si="536"/>
        <v>0</v>
      </c>
      <c r="AC30" s="16">
        <f t="shared" si="536"/>
        <v>0</v>
      </c>
      <c r="AD30" s="16">
        <f t="shared" si="536"/>
        <v>0</v>
      </c>
      <c r="AE30" s="16">
        <f t="shared" si="536"/>
        <v>0</v>
      </c>
      <c r="AF30" s="16">
        <f t="shared" si="536"/>
        <v>0</v>
      </c>
      <c r="AG30" s="16">
        <f t="shared" si="536"/>
        <v>0</v>
      </c>
      <c r="AH30" s="16">
        <f t="shared" si="536"/>
        <v>0</v>
      </c>
      <c r="AI30" s="16">
        <f t="shared" si="536"/>
        <v>0</v>
      </c>
      <c r="AJ30" s="16">
        <f t="shared" si="536"/>
        <v>0</v>
      </c>
      <c r="AK30" s="16">
        <f t="shared" si="536"/>
        <v>0</v>
      </c>
      <c r="AL30" s="16">
        <f t="shared" si="536"/>
        <v>0</v>
      </c>
      <c r="AM30" s="16">
        <f t="shared" si="536"/>
        <v>0</v>
      </c>
      <c r="AN30" s="16">
        <f t="shared" si="536"/>
        <v>0</v>
      </c>
      <c r="AO30" s="16">
        <f t="shared" si="536"/>
        <v>0</v>
      </c>
      <c r="AP30" s="16">
        <f t="shared" si="536"/>
        <v>0</v>
      </c>
      <c r="AQ30" s="16">
        <f t="shared" si="536"/>
        <v>0</v>
      </c>
      <c r="AR30" s="16">
        <f t="shared" si="536"/>
        <v>0</v>
      </c>
      <c r="AS30" s="16">
        <f t="shared" si="536"/>
        <v>0</v>
      </c>
      <c r="AT30" s="16">
        <f t="shared" si="536"/>
        <v>0</v>
      </c>
      <c r="AU30" s="16">
        <f t="shared" si="536"/>
        <v>0</v>
      </c>
      <c r="AV30" s="16">
        <f t="shared" si="536"/>
        <v>0</v>
      </c>
      <c r="AW30" s="16">
        <f t="shared" si="536"/>
        <v>0</v>
      </c>
      <c r="AX30" s="16">
        <f t="shared" si="536"/>
        <v>0</v>
      </c>
      <c r="AY30" s="16">
        <f t="shared" si="536"/>
        <v>0</v>
      </c>
      <c r="AZ30" s="16">
        <f t="shared" si="536"/>
        <v>0</v>
      </c>
      <c r="BA30" s="16">
        <f t="shared" si="536"/>
        <v>0</v>
      </c>
      <c r="BB30" s="16">
        <f t="shared" si="536"/>
        <v>0</v>
      </c>
      <c r="BC30" s="16">
        <f t="shared" si="536"/>
        <v>0</v>
      </c>
      <c r="BD30" s="16">
        <f t="shared" si="536"/>
        <v>0</v>
      </c>
      <c r="BE30" s="16">
        <f t="shared" si="536"/>
        <v>0</v>
      </c>
      <c r="BF30" s="16">
        <f t="shared" si="536"/>
        <v>0</v>
      </c>
      <c r="BG30" s="16">
        <f t="shared" si="536"/>
        <v>0</v>
      </c>
      <c r="BH30" s="16">
        <f t="shared" si="536"/>
        <v>0</v>
      </c>
      <c r="BI30" s="16">
        <f t="shared" si="536"/>
        <v>0</v>
      </c>
      <c r="BJ30" s="16">
        <f t="shared" si="536"/>
        <v>0</v>
      </c>
      <c r="BK30" s="16">
        <f t="shared" si="536"/>
        <v>0</v>
      </c>
      <c r="BL30" s="16">
        <f t="shared" si="536"/>
        <v>0</v>
      </c>
      <c r="BM30" s="16">
        <f t="shared" si="536"/>
        <v>0</v>
      </c>
      <c r="BN30" s="16">
        <f t="shared" si="536"/>
        <v>0</v>
      </c>
      <c r="BO30" s="16">
        <f t="shared" si="536"/>
        <v>0</v>
      </c>
      <c r="BP30" s="16">
        <f t="shared" si="536"/>
        <v>0</v>
      </c>
      <c r="BQ30" s="16">
        <f t="shared" si="536"/>
        <v>0</v>
      </c>
      <c r="BR30" s="16">
        <f t="shared" si="536"/>
        <v>0</v>
      </c>
      <c r="BS30" s="16">
        <f t="shared" si="536"/>
        <v>0</v>
      </c>
      <c r="BT30" s="16">
        <f t="shared" si="536"/>
        <v>0</v>
      </c>
      <c r="BU30" s="16">
        <f t="shared" si="536"/>
        <v>0</v>
      </c>
      <c r="BV30" s="16">
        <f t="shared" si="536"/>
        <v>0</v>
      </c>
      <c r="BW30" s="16">
        <f t="shared" si="536"/>
        <v>0</v>
      </c>
      <c r="BX30" s="16">
        <f t="shared" si="536"/>
        <v>0</v>
      </c>
      <c r="BY30" s="16">
        <f t="shared" si="536"/>
        <v>0</v>
      </c>
      <c r="BZ30" s="16">
        <f t="shared" ref="BZ30:CT30" si="537">BZ31*($B$30/12)</f>
        <v>0</v>
      </c>
      <c r="CA30" s="16">
        <f t="shared" si="537"/>
        <v>0</v>
      </c>
      <c r="CB30" s="16">
        <f t="shared" si="537"/>
        <v>0</v>
      </c>
      <c r="CC30" s="16">
        <f t="shared" si="537"/>
        <v>0</v>
      </c>
      <c r="CD30" s="16">
        <f t="shared" si="537"/>
        <v>0</v>
      </c>
      <c r="CE30" s="16">
        <f t="shared" si="537"/>
        <v>0</v>
      </c>
      <c r="CF30" s="16">
        <f t="shared" si="537"/>
        <v>0</v>
      </c>
      <c r="CG30" s="16">
        <f t="shared" si="537"/>
        <v>0</v>
      </c>
      <c r="CH30" s="16">
        <f t="shared" si="537"/>
        <v>0</v>
      </c>
      <c r="CI30" s="16">
        <f t="shared" si="537"/>
        <v>0</v>
      </c>
      <c r="CJ30" s="16">
        <f t="shared" si="537"/>
        <v>0</v>
      </c>
      <c r="CK30" s="16">
        <f t="shared" si="537"/>
        <v>0</v>
      </c>
      <c r="CL30" s="16">
        <f t="shared" si="537"/>
        <v>0</v>
      </c>
      <c r="CM30" s="16">
        <f t="shared" si="537"/>
        <v>0</v>
      </c>
      <c r="CN30" s="16">
        <f t="shared" si="537"/>
        <v>0</v>
      </c>
      <c r="CO30" s="16">
        <f t="shared" si="537"/>
        <v>0</v>
      </c>
      <c r="CP30" s="16">
        <f t="shared" si="537"/>
        <v>0</v>
      </c>
      <c r="CQ30" s="16">
        <f t="shared" si="537"/>
        <v>0</v>
      </c>
      <c r="CR30" s="16">
        <f t="shared" si="537"/>
        <v>0</v>
      </c>
      <c r="CS30" s="16">
        <f t="shared" si="537"/>
        <v>0</v>
      </c>
      <c r="CT30" s="16">
        <f t="shared" si="537"/>
        <v>0</v>
      </c>
      <c r="CU30" s="16"/>
    </row>
    <row r="31" spans="1:99" s="15" customFormat="1" x14ac:dyDescent="0.2">
      <c r="A31" s="22" t="s">
        <v>44</v>
      </c>
      <c r="L31" s="15">
        <v>0</v>
      </c>
      <c r="M31" s="15">
        <f>L31</f>
        <v>0</v>
      </c>
      <c r="N31" s="15">
        <f t="shared" ref="N31:Q31" si="538">M31</f>
        <v>0</v>
      </c>
      <c r="O31" s="15">
        <v>0</v>
      </c>
      <c r="P31" s="15">
        <f t="shared" si="538"/>
        <v>0</v>
      </c>
      <c r="Q31" s="15">
        <f t="shared" si="538"/>
        <v>0</v>
      </c>
      <c r="R31" s="15">
        <f t="shared" ref="R31" si="539">Q31</f>
        <v>0</v>
      </c>
      <c r="S31" s="15">
        <f t="shared" ref="S31" si="540">R31</f>
        <v>0</v>
      </c>
      <c r="T31" s="15">
        <f t="shared" ref="T31" si="541">S31</f>
        <v>0</v>
      </c>
      <c r="U31" s="15">
        <f t="shared" ref="U31" si="542">T31</f>
        <v>0</v>
      </c>
      <c r="V31" s="15">
        <f t="shared" ref="V31" si="543">U31</f>
        <v>0</v>
      </c>
      <c r="W31" s="15">
        <f t="shared" ref="W31" si="544">V31</f>
        <v>0</v>
      </c>
      <c r="X31" s="15">
        <f t="shared" ref="X31" si="545">W31</f>
        <v>0</v>
      </c>
      <c r="Y31" s="15">
        <f t="shared" ref="Y31" si="546">X31</f>
        <v>0</v>
      </c>
      <c r="Z31" s="15">
        <f t="shared" ref="Z31" si="547">Y31</f>
        <v>0</v>
      </c>
      <c r="AA31" s="15">
        <f t="shared" ref="AA31" si="548">Z31</f>
        <v>0</v>
      </c>
      <c r="AB31" s="15">
        <f t="shared" ref="AB31" si="549">AA31</f>
        <v>0</v>
      </c>
      <c r="AC31" s="15">
        <f t="shared" ref="AC31" si="550">AB31</f>
        <v>0</v>
      </c>
      <c r="AD31" s="15">
        <f t="shared" ref="AD31" si="551">AC31</f>
        <v>0</v>
      </c>
      <c r="AE31" s="15">
        <f t="shared" ref="AE31" si="552">AD31</f>
        <v>0</v>
      </c>
      <c r="AF31" s="15">
        <f t="shared" ref="AF31" si="553">AE31</f>
        <v>0</v>
      </c>
      <c r="AG31" s="15">
        <f t="shared" ref="AG31" si="554">AF31</f>
        <v>0</v>
      </c>
      <c r="AH31" s="15">
        <f t="shared" ref="AH31" si="555">AG31</f>
        <v>0</v>
      </c>
      <c r="AI31" s="15">
        <f t="shared" ref="AI31" si="556">AH31</f>
        <v>0</v>
      </c>
      <c r="AJ31" s="15">
        <f t="shared" ref="AJ31" si="557">AI31</f>
        <v>0</v>
      </c>
      <c r="AK31" s="15">
        <f t="shared" ref="AK31" si="558">AJ31</f>
        <v>0</v>
      </c>
      <c r="AL31" s="15">
        <f t="shared" ref="AL31" si="559">AK31</f>
        <v>0</v>
      </c>
      <c r="AM31" s="15">
        <f t="shared" ref="AM31" si="560">AL31</f>
        <v>0</v>
      </c>
      <c r="AN31" s="15">
        <f t="shared" ref="AN31" si="561">AM31</f>
        <v>0</v>
      </c>
      <c r="AO31" s="15">
        <f t="shared" ref="AO31" si="562">AN31</f>
        <v>0</v>
      </c>
      <c r="AP31" s="15">
        <f t="shared" ref="AP31" si="563">AO31</f>
        <v>0</v>
      </c>
      <c r="AQ31" s="15">
        <f t="shared" ref="AQ31" si="564">AP31</f>
        <v>0</v>
      </c>
      <c r="AR31" s="15">
        <f t="shared" ref="AR31" si="565">AQ31</f>
        <v>0</v>
      </c>
      <c r="AS31" s="15">
        <f t="shared" ref="AS31" si="566">AR31</f>
        <v>0</v>
      </c>
      <c r="AT31" s="15">
        <f t="shared" ref="AT31" si="567">AS31</f>
        <v>0</v>
      </c>
      <c r="AU31" s="15">
        <f t="shared" ref="AU31" si="568">AT31</f>
        <v>0</v>
      </c>
      <c r="AV31" s="15">
        <f t="shared" ref="AV31" si="569">AU31</f>
        <v>0</v>
      </c>
      <c r="AW31" s="15">
        <f t="shared" ref="AW31" si="570">AV31</f>
        <v>0</v>
      </c>
      <c r="AX31" s="15">
        <f t="shared" ref="AX31" si="571">AW31</f>
        <v>0</v>
      </c>
      <c r="AY31" s="15">
        <f t="shared" ref="AY31" si="572">AX31</f>
        <v>0</v>
      </c>
      <c r="AZ31" s="15">
        <f t="shared" ref="AZ31" si="573">AY31</f>
        <v>0</v>
      </c>
      <c r="BA31" s="15">
        <f t="shared" ref="BA31" si="574">AZ31</f>
        <v>0</v>
      </c>
      <c r="BB31" s="15">
        <f t="shared" ref="BB31" si="575">BA31</f>
        <v>0</v>
      </c>
      <c r="BC31" s="15">
        <f t="shared" ref="BC31" si="576">BB31</f>
        <v>0</v>
      </c>
      <c r="BD31" s="15">
        <f t="shared" ref="BD31" si="577">BC31</f>
        <v>0</v>
      </c>
      <c r="BE31" s="15">
        <f t="shared" ref="BE31" si="578">BD31</f>
        <v>0</v>
      </c>
      <c r="BF31" s="15">
        <f t="shared" ref="BF31" si="579">BE31</f>
        <v>0</v>
      </c>
      <c r="BG31" s="15">
        <f t="shared" ref="BG31" si="580">BF31</f>
        <v>0</v>
      </c>
      <c r="BH31" s="15">
        <f t="shared" ref="BH31" si="581">BG31</f>
        <v>0</v>
      </c>
      <c r="BI31" s="15">
        <f t="shared" ref="BI31" si="582">BH31</f>
        <v>0</v>
      </c>
      <c r="BJ31" s="15">
        <f t="shared" ref="BJ31" si="583">BI31</f>
        <v>0</v>
      </c>
      <c r="BK31" s="15">
        <f t="shared" ref="BK31" si="584">BJ31</f>
        <v>0</v>
      </c>
      <c r="BL31" s="15">
        <f t="shared" ref="BL31" si="585">BK31</f>
        <v>0</v>
      </c>
      <c r="BM31" s="15">
        <f t="shared" ref="BM31" si="586">BL31</f>
        <v>0</v>
      </c>
      <c r="BN31" s="15">
        <f t="shared" ref="BN31" si="587">BM31</f>
        <v>0</v>
      </c>
      <c r="BO31" s="15">
        <f t="shared" ref="BO31" si="588">BN31</f>
        <v>0</v>
      </c>
      <c r="BP31" s="15">
        <f t="shared" ref="BP31" si="589">BO31</f>
        <v>0</v>
      </c>
      <c r="BQ31" s="15">
        <f t="shared" ref="BQ31" si="590">BP31</f>
        <v>0</v>
      </c>
      <c r="BR31" s="15">
        <f t="shared" ref="BR31" si="591">BQ31</f>
        <v>0</v>
      </c>
      <c r="BS31" s="15">
        <f t="shared" ref="BS31" si="592">BR31</f>
        <v>0</v>
      </c>
      <c r="BT31" s="15">
        <f t="shared" ref="BT31" si="593">BS31</f>
        <v>0</v>
      </c>
      <c r="BU31" s="15">
        <f t="shared" ref="BU31" si="594">BT31</f>
        <v>0</v>
      </c>
      <c r="BV31" s="15">
        <f t="shared" ref="BV31" si="595">BU31</f>
        <v>0</v>
      </c>
      <c r="BW31" s="15">
        <f t="shared" ref="BW31" si="596">BV31</f>
        <v>0</v>
      </c>
      <c r="BX31" s="15">
        <f t="shared" ref="BX31" si="597">BW31</f>
        <v>0</v>
      </c>
      <c r="BY31" s="15">
        <f t="shared" ref="BY31" si="598">BX31</f>
        <v>0</v>
      </c>
      <c r="BZ31" s="15">
        <f t="shared" ref="BZ31" si="599">BY31</f>
        <v>0</v>
      </c>
      <c r="CA31" s="15">
        <f t="shared" ref="CA31" si="600">BZ31</f>
        <v>0</v>
      </c>
      <c r="CB31" s="15">
        <f t="shared" ref="CB31" si="601">CA31</f>
        <v>0</v>
      </c>
      <c r="CC31" s="15">
        <f t="shared" ref="CC31" si="602">CB31</f>
        <v>0</v>
      </c>
      <c r="CD31" s="15">
        <f t="shared" ref="CD31" si="603">CC31</f>
        <v>0</v>
      </c>
      <c r="CE31" s="15">
        <f t="shared" ref="CE31" si="604">CD31</f>
        <v>0</v>
      </c>
      <c r="CF31" s="15">
        <f t="shared" ref="CF31" si="605">CE31</f>
        <v>0</v>
      </c>
      <c r="CG31" s="15">
        <f t="shared" ref="CG31" si="606">CF31</f>
        <v>0</v>
      </c>
      <c r="CH31" s="15">
        <f t="shared" ref="CH31" si="607">CG31</f>
        <v>0</v>
      </c>
      <c r="CI31" s="15">
        <f t="shared" ref="CI31" si="608">CH31</f>
        <v>0</v>
      </c>
      <c r="CJ31" s="15">
        <f t="shared" ref="CJ31" si="609">CI31</f>
        <v>0</v>
      </c>
      <c r="CK31" s="15">
        <f t="shared" ref="CK31" si="610">CJ31</f>
        <v>0</v>
      </c>
      <c r="CL31" s="15">
        <f t="shared" ref="CL31" si="611">CK31</f>
        <v>0</v>
      </c>
      <c r="CM31" s="15">
        <f t="shared" ref="CM31" si="612">CL31</f>
        <v>0</v>
      </c>
      <c r="CN31" s="15">
        <f t="shared" ref="CN31" si="613">CM31</f>
        <v>0</v>
      </c>
      <c r="CO31" s="15">
        <f t="shared" ref="CO31" si="614">CN31</f>
        <v>0</v>
      </c>
      <c r="CP31" s="15">
        <f t="shared" ref="CP31" si="615">CO31</f>
        <v>0</v>
      </c>
      <c r="CQ31" s="15">
        <f t="shared" ref="CQ31" si="616">CP31</f>
        <v>0</v>
      </c>
      <c r="CR31" s="15">
        <f t="shared" ref="CR31" si="617">CQ31</f>
        <v>0</v>
      </c>
      <c r="CS31" s="15">
        <f t="shared" ref="CS31" si="618">CR31</f>
        <v>0</v>
      </c>
      <c r="CT31" s="15">
        <f t="shared" ref="CT31" si="619">CS31</f>
        <v>0</v>
      </c>
    </row>
    <row r="32" spans="1:99" s="15" customFormat="1" ht="6.4" customHeight="1" x14ac:dyDescent="0.2">
      <c r="A32" s="22"/>
    </row>
    <row r="33" spans="1:99" s="15" customFormat="1" x14ac:dyDescent="0.2">
      <c r="A33" s="17" t="s">
        <v>67</v>
      </c>
      <c r="B33" s="14">
        <v>0</v>
      </c>
      <c r="H33" s="16">
        <f t="shared" ref="H33:M33" si="620">H34*($B$33/12)</f>
        <v>0</v>
      </c>
      <c r="I33" s="16">
        <f t="shared" si="620"/>
        <v>0</v>
      </c>
      <c r="J33" s="16">
        <f t="shared" si="620"/>
        <v>0</v>
      </c>
      <c r="K33" s="16">
        <f t="shared" si="620"/>
        <v>0</v>
      </c>
      <c r="L33" s="16">
        <f t="shared" si="620"/>
        <v>0</v>
      </c>
      <c r="M33" s="16">
        <f t="shared" si="620"/>
        <v>0</v>
      </c>
      <c r="N33" s="16">
        <f t="shared" ref="N33:BY33" si="621">N34*($B$33/12)</f>
        <v>0</v>
      </c>
      <c r="O33" s="16">
        <f t="shared" si="621"/>
        <v>0</v>
      </c>
      <c r="P33" s="16">
        <f t="shared" si="621"/>
        <v>0</v>
      </c>
      <c r="Q33" s="16">
        <f t="shared" si="621"/>
        <v>0</v>
      </c>
      <c r="R33" s="16">
        <f t="shared" si="621"/>
        <v>0</v>
      </c>
      <c r="S33" s="16">
        <f t="shared" si="621"/>
        <v>0</v>
      </c>
      <c r="T33" s="16">
        <f t="shared" si="621"/>
        <v>0</v>
      </c>
      <c r="U33" s="16">
        <f t="shared" si="621"/>
        <v>0</v>
      </c>
      <c r="V33" s="16">
        <f t="shared" si="621"/>
        <v>0</v>
      </c>
      <c r="W33" s="16">
        <f t="shared" si="621"/>
        <v>0</v>
      </c>
      <c r="X33" s="16">
        <f t="shared" si="621"/>
        <v>0</v>
      </c>
      <c r="Y33" s="16">
        <f t="shared" si="621"/>
        <v>0</v>
      </c>
      <c r="Z33" s="16">
        <f t="shared" si="621"/>
        <v>0</v>
      </c>
      <c r="AA33" s="16">
        <f t="shared" si="621"/>
        <v>0</v>
      </c>
      <c r="AB33" s="16">
        <f t="shared" si="621"/>
        <v>0</v>
      </c>
      <c r="AC33" s="16">
        <f t="shared" si="621"/>
        <v>0</v>
      </c>
      <c r="AD33" s="16">
        <f t="shared" si="621"/>
        <v>0</v>
      </c>
      <c r="AE33" s="16">
        <f t="shared" si="621"/>
        <v>0</v>
      </c>
      <c r="AF33" s="16">
        <f t="shared" si="621"/>
        <v>0</v>
      </c>
      <c r="AG33" s="16">
        <f t="shared" si="621"/>
        <v>0</v>
      </c>
      <c r="AH33" s="16">
        <f t="shared" si="621"/>
        <v>0</v>
      </c>
      <c r="AI33" s="16">
        <f t="shared" si="621"/>
        <v>0</v>
      </c>
      <c r="AJ33" s="16">
        <f t="shared" si="621"/>
        <v>0</v>
      </c>
      <c r="AK33" s="16">
        <f t="shared" si="621"/>
        <v>0</v>
      </c>
      <c r="AL33" s="16">
        <f t="shared" si="621"/>
        <v>0</v>
      </c>
      <c r="AM33" s="16">
        <f t="shared" si="621"/>
        <v>0</v>
      </c>
      <c r="AN33" s="16">
        <f t="shared" si="621"/>
        <v>0</v>
      </c>
      <c r="AO33" s="16">
        <f t="shared" si="621"/>
        <v>0</v>
      </c>
      <c r="AP33" s="16">
        <f t="shared" si="621"/>
        <v>0</v>
      </c>
      <c r="AQ33" s="16">
        <f t="shared" si="621"/>
        <v>0</v>
      </c>
      <c r="AR33" s="16">
        <f t="shared" si="621"/>
        <v>0</v>
      </c>
      <c r="AS33" s="16">
        <f t="shared" si="621"/>
        <v>0</v>
      </c>
      <c r="AT33" s="16">
        <f t="shared" si="621"/>
        <v>0</v>
      </c>
      <c r="AU33" s="16">
        <f t="shared" si="621"/>
        <v>0</v>
      </c>
      <c r="AV33" s="16">
        <f t="shared" si="621"/>
        <v>0</v>
      </c>
      <c r="AW33" s="16">
        <f t="shared" si="621"/>
        <v>0</v>
      </c>
      <c r="AX33" s="16">
        <f t="shared" si="621"/>
        <v>0</v>
      </c>
      <c r="AY33" s="16">
        <f t="shared" si="621"/>
        <v>0</v>
      </c>
      <c r="AZ33" s="16">
        <f t="shared" si="621"/>
        <v>0</v>
      </c>
      <c r="BA33" s="16">
        <f t="shared" si="621"/>
        <v>0</v>
      </c>
      <c r="BB33" s="16">
        <f t="shared" si="621"/>
        <v>0</v>
      </c>
      <c r="BC33" s="16">
        <f t="shared" si="621"/>
        <v>0</v>
      </c>
      <c r="BD33" s="16">
        <f t="shared" si="621"/>
        <v>0</v>
      </c>
      <c r="BE33" s="16">
        <f t="shared" si="621"/>
        <v>0</v>
      </c>
      <c r="BF33" s="16">
        <f t="shared" si="621"/>
        <v>0</v>
      </c>
      <c r="BG33" s="16">
        <f t="shared" si="621"/>
        <v>0</v>
      </c>
      <c r="BH33" s="16">
        <f t="shared" si="621"/>
        <v>0</v>
      </c>
      <c r="BI33" s="16">
        <f t="shared" si="621"/>
        <v>0</v>
      </c>
      <c r="BJ33" s="16">
        <f t="shared" si="621"/>
        <v>0</v>
      </c>
      <c r="BK33" s="16">
        <f t="shared" si="621"/>
        <v>0</v>
      </c>
      <c r="BL33" s="16">
        <f t="shared" si="621"/>
        <v>0</v>
      </c>
      <c r="BM33" s="16">
        <f t="shared" si="621"/>
        <v>0</v>
      </c>
      <c r="BN33" s="16">
        <f t="shared" si="621"/>
        <v>0</v>
      </c>
      <c r="BO33" s="16">
        <f t="shared" si="621"/>
        <v>0</v>
      </c>
      <c r="BP33" s="16">
        <f t="shared" si="621"/>
        <v>0</v>
      </c>
      <c r="BQ33" s="16">
        <f t="shared" si="621"/>
        <v>0</v>
      </c>
      <c r="BR33" s="16">
        <f t="shared" si="621"/>
        <v>0</v>
      </c>
      <c r="BS33" s="16">
        <f t="shared" si="621"/>
        <v>0</v>
      </c>
      <c r="BT33" s="16">
        <f t="shared" si="621"/>
        <v>0</v>
      </c>
      <c r="BU33" s="16">
        <f t="shared" si="621"/>
        <v>0</v>
      </c>
      <c r="BV33" s="16">
        <f t="shared" si="621"/>
        <v>0</v>
      </c>
      <c r="BW33" s="16">
        <f t="shared" si="621"/>
        <v>0</v>
      </c>
      <c r="BX33" s="16">
        <f t="shared" si="621"/>
        <v>0</v>
      </c>
      <c r="BY33" s="16">
        <f t="shared" si="621"/>
        <v>0</v>
      </c>
      <c r="BZ33" s="16">
        <f t="shared" ref="BZ33:CT33" si="622">BZ34*($B$33/12)</f>
        <v>0</v>
      </c>
      <c r="CA33" s="16">
        <f t="shared" si="622"/>
        <v>0</v>
      </c>
      <c r="CB33" s="16">
        <f t="shared" si="622"/>
        <v>0</v>
      </c>
      <c r="CC33" s="16">
        <f t="shared" si="622"/>
        <v>0</v>
      </c>
      <c r="CD33" s="16">
        <f t="shared" si="622"/>
        <v>0</v>
      </c>
      <c r="CE33" s="16">
        <f t="shared" si="622"/>
        <v>0</v>
      </c>
      <c r="CF33" s="16">
        <f t="shared" si="622"/>
        <v>0</v>
      </c>
      <c r="CG33" s="16">
        <f t="shared" si="622"/>
        <v>0</v>
      </c>
      <c r="CH33" s="16">
        <f t="shared" si="622"/>
        <v>0</v>
      </c>
      <c r="CI33" s="16">
        <f t="shared" si="622"/>
        <v>0</v>
      </c>
      <c r="CJ33" s="16">
        <f t="shared" si="622"/>
        <v>0</v>
      </c>
      <c r="CK33" s="16">
        <f t="shared" si="622"/>
        <v>0</v>
      </c>
      <c r="CL33" s="16">
        <f t="shared" si="622"/>
        <v>0</v>
      </c>
      <c r="CM33" s="16">
        <f t="shared" si="622"/>
        <v>0</v>
      </c>
      <c r="CN33" s="16">
        <f t="shared" si="622"/>
        <v>0</v>
      </c>
      <c r="CO33" s="16">
        <f t="shared" si="622"/>
        <v>0</v>
      </c>
      <c r="CP33" s="16">
        <f t="shared" si="622"/>
        <v>0</v>
      </c>
      <c r="CQ33" s="16">
        <f t="shared" si="622"/>
        <v>0</v>
      </c>
      <c r="CR33" s="16">
        <f t="shared" si="622"/>
        <v>0</v>
      </c>
      <c r="CS33" s="16">
        <f t="shared" si="622"/>
        <v>0</v>
      </c>
      <c r="CT33" s="16">
        <f t="shared" si="622"/>
        <v>0</v>
      </c>
      <c r="CU33" s="16"/>
    </row>
    <row r="34" spans="1:99" s="15" customFormat="1" x14ac:dyDescent="0.2">
      <c r="A34" s="22" t="s">
        <v>44</v>
      </c>
      <c r="L34" s="15">
        <v>0</v>
      </c>
      <c r="M34" s="15">
        <f>L34</f>
        <v>0</v>
      </c>
      <c r="N34" s="15">
        <f t="shared" ref="N34:Q34" si="623">M34</f>
        <v>0</v>
      </c>
      <c r="O34" s="15">
        <v>0</v>
      </c>
      <c r="P34" s="15">
        <f t="shared" si="623"/>
        <v>0</v>
      </c>
      <c r="Q34" s="15">
        <f t="shared" si="623"/>
        <v>0</v>
      </c>
      <c r="R34" s="15">
        <f t="shared" ref="R34" si="624">Q34</f>
        <v>0</v>
      </c>
      <c r="S34" s="15">
        <f t="shared" ref="S34" si="625">R34</f>
        <v>0</v>
      </c>
      <c r="T34" s="15">
        <f t="shared" ref="T34" si="626">S34</f>
        <v>0</v>
      </c>
      <c r="U34" s="15">
        <f t="shared" ref="U34" si="627">T34</f>
        <v>0</v>
      </c>
      <c r="V34" s="15">
        <f t="shared" ref="V34" si="628">U34</f>
        <v>0</v>
      </c>
      <c r="W34" s="15">
        <f t="shared" ref="W34" si="629">V34</f>
        <v>0</v>
      </c>
      <c r="X34" s="15">
        <f t="shared" ref="X34" si="630">W34</f>
        <v>0</v>
      </c>
      <c r="Y34" s="15">
        <f t="shared" ref="Y34" si="631">X34</f>
        <v>0</v>
      </c>
      <c r="Z34" s="15">
        <f t="shared" ref="Z34" si="632">Y34</f>
        <v>0</v>
      </c>
      <c r="AA34" s="15">
        <f t="shared" ref="AA34" si="633">Z34</f>
        <v>0</v>
      </c>
      <c r="AB34" s="15">
        <f t="shared" ref="AB34" si="634">AA34</f>
        <v>0</v>
      </c>
      <c r="AC34" s="15">
        <f t="shared" ref="AC34" si="635">AB34</f>
        <v>0</v>
      </c>
      <c r="AD34" s="15">
        <f t="shared" ref="AD34" si="636">AC34</f>
        <v>0</v>
      </c>
      <c r="AE34" s="15">
        <f t="shared" ref="AE34" si="637">AD34</f>
        <v>0</v>
      </c>
      <c r="AF34" s="15">
        <f t="shared" ref="AF34" si="638">AE34</f>
        <v>0</v>
      </c>
      <c r="AG34" s="15">
        <f t="shared" ref="AG34" si="639">AF34</f>
        <v>0</v>
      </c>
      <c r="AH34" s="15">
        <f t="shared" ref="AH34" si="640">AG34</f>
        <v>0</v>
      </c>
      <c r="AI34" s="15">
        <f t="shared" ref="AI34" si="641">AH34</f>
        <v>0</v>
      </c>
      <c r="AJ34" s="15">
        <f t="shared" ref="AJ34" si="642">AI34</f>
        <v>0</v>
      </c>
      <c r="AK34" s="15">
        <f t="shared" ref="AK34" si="643">AJ34</f>
        <v>0</v>
      </c>
      <c r="AL34" s="15">
        <f t="shared" ref="AL34" si="644">AK34</f>
        <v>0</v>
      </c>
      <c r="AM34" s="15">
        <f t="shared" ref="AM34" si="645">AL34</f>
        <v>0</v>
      </c>
      <c r="AN34" s="15">
        <f t="shared" ref="AN34" si="646">AM34</f>
        <v>0</v>
      </c>
      <c r="AO34" s="15">
        <f t="shared" ref="AO34" si="647">AN34</f>
        <v>0</v>
      </c>
      <c r="AP34" s="15">
        <f t="shared" ref="AP34" si="648">AO34</f>
        <v>0</v>
      </c>
      <c r="AQ34" s="15">
        <f t="shared" ref="AQ34" si="649">AP34</f>
        <v>0</v>
      </c>
      <c r="AR34" s="15">
        <f t="shared" ref="AR34" si="650">AQ34</f>
        <v>0</v>
      </c>
      <c r="AS34" s="15">
        <f t="shared" ref="AS34" si="651">AR34</f>
        <v>0</v>
      </c>
      <c r="AT34" s="15">
        <f t="shared" ref="AT34" si="652">AS34</f>
        <v>0</v>
      </c>
      <c r="AU34" s="15">
        <f t="shared" ref="AU34" si="653">AT34</f>
        <v>0</v>
      </c>
      <c r="AV34" s="15">
        <f t="shared" ref="AV34" si="654">AU34</f>
        <v>0</v>
      </c>
      <c r="AW34" s="15">
        <f t="shared" ref="AW34" si="655">AV34</f>
        <v>0</v>
      </c>
      <c r="AX34" s="15">
        <f t="shared" ref="AX34" si="656">AW34</f>
        <v>0</v>
      </c>
      <c r="AY34" s="15">
        <f t="shared" ref="AY34" si="657">AX34</f>
        <v>0</v>
      </c>
      <c r="AZ34" s="15">
        <f t="shared" ref="AZ34" si="658">AY34</f>
        <v>0</v>
      </c>
      <c r="BA34" s="15">
        <f t="shared" ref="BA34" si="659">AZ34</f>
        <v>0</v>
      </c>
      <c r="BB34" s="15">
        <f t="shared" ref="BB34" si="660">BA34</f>
        <v>0</v>
      </c>
      <c r="BC34" s="15">
        <f t="shared" ref="BC34" si="661">BB34</f>
        <v>0</v>
      </c>
      <c r="BD34" s="15">
        <f t="shared" ref="BD34" si="662">BC34</f>
        <v>0</v>
      </c>
      <c r="BE34" s="15">
        <f t="shared" ref="BE34" si="663">BD34</f>
        <v>0</v>
      </c>
      <c r="BF34" s="15">
        <f t="shared" ref="BF34" si="664">BE34</f>
        <v>0</v>
      </c>
      <c r="BG34" s="15">
        <f t="shared" ref="BG34" si="665">BF34</f>
        <v>0</v>
      </c>
      <c r="BH34" s="15">
        <f t="shared" ref="BH34" si="666">BG34</f>
        <v>0</v>
      </c>
      <c r="BI34" s="15">
        <f t="shared" ref="BI34" si="667">BH34</f>
        <v>0</v>
      </c>
      <c r="BJ34" s="15">
        <f t="shared" ref="BJ34" si="668">BI34</f>
        <v>0</v>
      </c>
      <c r="BK34" s="15">
        <f t="shared" ref="BK34" si="669">BJ34</f>
        <v>0</v>
      </c>
      <c r="BL34" s="15">
        <f t="shared" ref="BL34" si="670">BK34</f>
        <v>0</v>
      </c>
      <c r="BM34" s="15">
        <f t="shared" ref="BM34" si="671">BL34</f>
        <v>0</v>
      </c>
      <c r="BN34" s="15">
        <f t="shared" ref="BN34" si="672">BM34</f>
        <v>0</v>
      </c>
      <c r="BO34" s="15">
        <f t="shared" ref="BO34" si="673">BN34</f>
        <v>0</v>
      </c>
      <c r="BP34" s="15">
        <f t="shared" ref="BP34" si="674">BO34</f>
        <v>0</v>
      </c>
      <c r="BQ34" s="15">
        <f t="shared" ref="BQ34" si="675">BP34</f>
        <v>0</v>
      </c>
      <c r="BR34" s="15">
        <f t="shared" ref="BR34" si="676">BQ34</f>
        <v>0</v>
      </c>
      <c r="BS34" s="15">
        <f t="shared" ref="BS34" si="677">BR34</f>
        <v>0</v>
      </c>
      <c r="BT34" s="15">
        <f t="shared" ref="BT34" si="678">BS34</f>
        <v>0</v>
      </c>
      <c r="BU34" s="15">
        <f t="shared" ref="BU34" si="679">BT34</f>
        <v>0</v>
      </c>
      <c r="BV34" s="15">
        <f t="shared" ref="BV34" si="680">BU34</f>
        <v>0</v>
      </c>
      <c r="BW34" s="15">
        <f t="shared" ref="BW34" si="681">BV34</f>
        <v>0</v>
      </c>
      <c r="BX34" s="15">
        <f t="shared" ref="BX34" si="682">BW34</f>
        <v>0</v>
      </c>
      <c r="BY34" s="15">
        <f t="shared" ref="BY34" si="683">BX34</f>
        <v>0</v>
      </c>
      <c r="BZ34" s="15">
        <f t="shared" ref="BZ34" si="684">BY34</f>
        <v>0</v>
      </c>
      <c r="CA34" s="15">
        <f t="shared" ref="CA34" si="685">BZ34</f>
        <v>0</v>
      </c>
      <c r="CB34" s="15">
        <f t="shared" ref="CB34" si="686">CA34</f>
        <v>0</v>
      </c>
      <c r="CC34" s="15">
        <f t="shared" ref="CC34" si="687">CB34</f>
        <v>0</v>
      </c>
      <c r="CD34" s="15">
        <f t="shared" ref="CD34" si="688">CC34</f>
        <v>0</v>
      </c>
      <c r="CE34" s="15">
        <f t="shared" ref="CE34" si="689">CD34</f>
        <v>0</v>
      </c>
      <c r="CF34" s="15">
        <f t="shared" ref="CF34" si="690">CE34</f>
        <v>0</v>
      </c>
      <c r="CG34" s="15">
        <f t="shared" ref="CG34" si="691">CF34</f>
        <v>0</v>
      </c>
      <c r="CH34" s="15">
        <f t="shared" ref="CH34" si="692">CG34</f>
        <v>0</v>
      </c>
      <c r="CI34" s="15">
        <f t="shared" ref="CI34" si="693">CH34</f>
        <v>0</v>
      </c>
      <c r="CJ34" s="15">
        <f t="shared" ref="CJ34" si="694">CI34</f>
        <v>0</v>
      </c>
      <c r="CK34" s="15">
        <f t="shared" ref="CK34" si="695">CJ34</f>
        <v>0</v>
      </c>
      <c r="CL34" s="15">
        <f t="shared" ref="CL34" si="696">CK34</f>
        <v>0</v>
      </c>
      <c r="CM34" s="15">
        <f t="shared" ref="CM34" si="697">CL34</f>
        <v>0</v>
      </c>
      <c r="CN34" s="15">
        <f t="shared" ref="CN34" si="698">CM34</f>
        <v>0</v>
      </c>
      <c r="CO34" s="15">
        <f t="shared" ref="CO34" si="699">CN34</f>
        <v>0</v>
      </c>
      <c r="CP34" s="15">
        <f t="shared" ref="CP34" si="700">CO34</f>
        <v>0</v>
      </c>
      <c r="CQ34" s="15">
        <f t="shared" ref="CQ34" si="701">CP34</f>
        <v>0</v>
      </c>
      <c r="CR34" s="15">
        <f t="shared" ref="CR34" si="702">CQ34</f>
        <v>0</v>
      </c>
      <c r="CS34" s="15">
        <f t="shared" ref="CS34" si="703">CR34</f>
        <v>0</v>
      </c>
      <c r="CT34" s="15">
        <f t="shared" ref="CT34" si="704">CS34</f>
        <v>0</v>
      </c>
    </row>
    <row r="35" spans="1:99" s="15" customFormat="1" ht="6.4" customHeight="1" x14ac:dyDescent="0.2">
      <c r="A35" s="22"/>
    </row>
    <row r="36" spans="1:99" s="28" customFormat="1" x14ac:dyDescent="0.2">
      <c r="A36" s="27" t="s">
        <v>68</v>
      </c>
      <c r="H36" s="29">
        <f>SUM(H9,H12,H15,H18,H21,H24,H27,H30,H33)</f>
        <v>0</v>
      </c>
      <c r="I36" s="29">
        <f t="shared" ref="I36:BE36" si="705">SUM(I9,I12,I15,I18,I21,I24,I27,I30,I33)</f>
        <v>0</v>
      </c>
      <c r="J36" s="29">
        <f t="shared" si="705"/>
        <v>0</v>
      </c>
      <c r="K36" s="29">
        <f t="shared" si="705"/>
        <v>0</v>
      </c>
      <c r="L36" s="29">
        <f t="shared" si="705"/>
        <v>5416.666666666667</v>
      </c>
      <c r="M36" s="29">
        <f t="shared" si="705"/>
        <v>5416.666666666667</v>
      </c>
      <c r="N36" s="29">
        <f t="shared" si="705"/>
        <v>5416.666666666667</v>
      </c>
      <c r="O36" s="29">
        <f t="shared" si="705"/>
        <v>65000.000000000007</v>
      </c>
      <c r="P36" s="29">
        <f t="shared" si="705"/>
        <v>70416.666666666672</v>
      </c>
      <c r="Q36" s="29">
        <f t="shared" si="705"/>
        <v>70416.666666666672</v>
      </c>
      <c r="R36" s="29">
        <f t="shared" si="705"/>
        <v>70416.666666666672</v>
      </c>
      <c r="S36" s="29">
        <f t="shared" si="705"/>
        <v>70416.666666666672</v>
      </c>
      <c r="T36" s="29">
        <f t="shared" si="705"/>
        <v>70416.666666666672</v>
      </c>
      <c r="U36" s="29">
        <f t="shared" si="705"/>
        <v>70416.666666666672</v>
      </c>
      <c r="V36" s="29">
        <f t="shared" si="705"/>
        <v>70416.666666666672</v>
      </c>
      <c r="W36" s="29">
        <f t="shared" si="705"/>
        <v>70416.666666666672</v>
      </c>
      <c r="X36" s="29">
        <f t="shared" si="705"/>
        <v>80416.666666666657</v>
      </c>
      <c r="Y36" s="29">
        <f t="shared" si="705"/>
        <v>80416.666666666657</v>
      </c>
      <c r="Z36" s="29">
        <f t="shared" si="705"/>
        <v>85833.333333333328</v>
      </c>
      <c r="AA36" s="29">
        <f t="shared" si="705"/>
        <v>85833.333333333328</v>
      </c>
      <c r="AB36" s="29">
        <f t="shared" si="705"/>
        <v>85833.333333333328</v>
      </c>
      <c r="AC36" s="29">
        <f t="shared" si="705"/>
        <v>85833.333333333328</v>
      </c>
      <c r="AD36" s="29">
        <f t="shared" si="705"/>
        <v>85833.333333333328</v>
      </c>
      <c r="AE36" s="29">
        <f t="shared" si="705"/>
        <v>85833.333333333328</v>
      </c>
      <c r="AF36" s="29">
        <f t="shared" si="705"/>
        <v>85833.333333333328</v>
      </c>
      <c r="AG36" s="29">
        <f t="shared" si="705"/>
        <v>85833.333333333328</v>
      </c>
      <c r="AH36" s="29">
        <f t="shared" si="705"/>
        <v>85833.333333333328</v>
      </c>
      <c r="AI36" s="29">
        <f t="shared" si="705"/>
        <v>85833.333333333328</v>
      </c>
      <c r="AJ36" s="29">
        <f t="shared" si="705"/>
        <v>487916.66666666669</v>
      </c>
      <c r="AK36" s="29">
        <f t="shared" si="705"/>
        <v>487916.66666666669</v>
      </c>
      <c r="AL36" s="29">
        <f t="shared" si="705"/>
        <v>487916.66666666669</v>
      </c>
      <c r="AM36" s="29">
        <f t="shared" si="705"/>
        <v>487916.66666666669</v>
      </c>
      <c r="AN36" s="29">
        <f t="shared" si="705"/>
        <v>487916.66666666669</v>
      </c>
      <c r="AO36" s="29">
        <f t="shared" si="705"/>
        <v>487916.66666666669</v>
      </c>
      <c r="AP36" s="29">
        <f t="shared" si="705"/>
        <v>487916.66666666669</v>
      </c>
      <c r="AQ36" s="29">
        <f t="shared" si="705"/>
        <v>487916.66666666669</v>
      </c>
      <c r="AR36" s="29">
        <f t="shared" si="705"/>
        <v>487916.66666666669</v>
      </c>
      <c r="AS36" s="29">
        <f t="shared" si="705"/>
        <v>487916.66666666669</v>
      </c>
      <c r="AT36" s="29">
        <f t="shared" si="705"/>
        <v>487916.66666666669</v>
      </c>
      <c r="AU36" s="29">
        <f t="shared" si="705"/>
        <v>487916.66666666669</v>
      </c>
      <c r="AV36" s="29">
        <f t="shared" si="705"/>
        <v>487916.66666666669</v>
      </c>
      <c r="AW36" s="29">
        <f t="shared" si="705"/>
        <v>487916.66666666669</v>
      </c>
      <c r="AX36" s="29">
        <f t="shared" si="705"/>
        <v>487916.66666666669</v>
      </c>
      <c r="AY36" s="29">
        <f t="shared" si="705"/>
        <v>487916.66666666669</v>
      </c>
      <c r="AZ36" s="29">
        <f t="shared" si="705"/>
        <v>487916.66666666669</v>
      </c>
      <c r="BA36" s="29">
        <f t="shared" si="705"/>
        <v>487916.66666666669</v>
      </c>
      <c r="BB36" s="29">
        <f t="shared" si="705"/>
        <v>487916.66666666669</v>
      </c>
      <c r="BC36" s="29">
        <f t="shared" si="705"/>
        <v>487916.66666666669</v>
      </c>
      <c r="BD36" s="29">
        <f t="shared" si="705"/>
        <v>487916.66666666669</v>
      </c>
      <c r="BE36" s="29">
        <f t="shared" si="705"/>
        <v>487916.66666666669</v>
      </c>
      <c r="BF36" s="29">
        <f t="shared" ref="BF36:BV36" si="706">SUM(BF9,BF12,BF15,BF18,BF21,BF24,BF27,BF30,BF33)</f>
        <v>487916.66666666669</v>
      </c>
      <c r="BG36" s="29">
        <f t="shared" si="706"/>
        <v>487916.66666666669</v>
      </c>
      <c r="BH36" s="29">
        <f t="shared" si="706"/>
        <v>487916.66666666669</v>
      </c>
      <c r="BI36" s="29">
        <f t="shared" si="706"/>
        <v>487916.66666666669</v>
      </c>
      <c r="BJ36" s="29">
        <f t="shared" si="706"/>
        <v>487916.66666666669</v>
      </c>
      <c r="BK36" s="29">
        <f t="shared" si="706"/>
        <v>487916.66666666669</v>
      </c>
      <c r="BL36" s="29">
        <f t="shared" si="706"/>
        <v>487916.66666666669</v>
      </c>
      <c r="BM36" s="29">
        <f t="shared" si="706"/>
        <v>487916.66666666669</v>
      </c>
      <c r="BN36" s="29">
        <f t="shared" si="706"/>
        <v>487916.66666666669</v>
      </c>
      <c r="BO36" s="29">
        <f t="shared" si="706"/>
        <v>487916.66666666669</v>
      </c>
      <c r="BP36" s="29">
        <f t="shared" si="706"/>
        <v>487916.66666666669</v>
      </c>
      <c r="BQ36" s="29">
        <f t="shared" si="706"/>
        <v>487916.66666666669</v>
      </c>
      <c r="BR36" s="29">
        <f t="shared" si="706"/>
        <v>487916.66666666669</v>
      </c>
      <c r="BS36" s="29">
        <f t="shared" si="706"/>
        <v>487916.66666666669</v>
      </c>
      <c r="BT36" s="29">
        <f t="shared" si="706"/>
        <v>487916.66666666669</v>
      </c>
      <c r="BU36" s="29">
        <f t="shared" si="706"/>
        <v>487916.66666666669</v>
      </c>
      <c r="BV36" s="29">
        <f t="shared" si="706"/>
        <v>487916.66666666669</v>
      </c>
      <c r="BW36" s="29">
        <f t="shared" ref="BW36:CI36" si="707">SUM(BW9,BW12,BW15,BW18,BW21,BW24,BW27,BW30,BW33)</f>
        <v>487916.66666666669</v>
      </c>
      <c r="BX36" s="29">
        <f t="shared" si="707"/>
        <v>487916.66666666669</v>
      </c>
      <c r="BY36" s="29">
        <f t="shared" si="707"/>
        <v>487916.66666666669</v>
      </c>
      <c r="BZ36" s="29">
        <f t="shared" si="707"/>
        <v>487916.66666666669</v>
      </c>
      <c r="CA36" s="29">
        <f t="shared" si="707"/>
        <v>487916.66666666669</v>
      </c>
      <c r="CB36" s="29">
        <f t="shared" si="707"/>
        <v>487916.66666666669</v>
      </c>
      <c r="CC36" s="29">
        <f t="shared" si="707"/>
        <v>487916.66666666669</v>
      </c>
      <c r="CD36" s="29">
        <f t="shared" si="707"/>
        <v>487916.66666666669</v>
      </c>
      <c r="CE36" s="29">
        <f t="shared" si="707"/>
        <v>487916.66666666669</v>
      </c>
      <c r="CF36" s="29">
        <f t="shared" si="707"/>
        <v>487916.66666666669</v>
      </c>
      <c r="CG36" s="29">
        <f t="shared" si="707"/>
        <v>487916.66666666669</v>
      </c>
      <c r="CH36" s="29">
        <f t="shared" si="707"/>
        <v>487916.66666666669</v>
      </c>
      <c r="CI36" s="29">
        <f t="shared" si="707"/>
        <v>487916.66666666669</v>
      </c>
      <c r="CJ36" s="29">
        <f t="shared" ref="CJ36:CT36" si="708">SUM(CJ9,CJ12,CJ15,CJ18,CJ21,CJ24,CJ27,CJ30,CJ33)</f>
        <v>487916.66666666669</v>
      </c>
      <c r="CK36" s="29">
        <f t="shared" si="708"/>
        <v>487916.66666666669</v>
      </c>
      <c r="CL36" s="29">
        <f t="shared" si="708"/>
        <v>487916.66666666669</v>
      </c>
      <c r="CM36" s="29">
        <f t="shared" si="708"/>
        <v>487916.66666666669</v>
      </c>
      <c r="CN36" s="29">
        <f t="shared" si="708"/>
        <v>487916.66666666669</v>
      </c>
      <c r="CO36" s="29">
        <f t="shared" si="708"/>
        <v>487916.66666666669</v>
      </c>
      <c r="CP36" s="29">
        <f t="shared" si="708"/>
        <v>487916.66666666669</v>
      </c>
      <c r="CQ36" s="29">
        <f t="shared" si="708"/>
        <v>487916.66666666669</v>
      </c>
      <c r="CR36" s="29">
        <f t="shared" si="708"/>
        <v>487916.66666666669</v>
      </c>
      <c r="CS36" s="29">
        <f t="shared" si="708"/>
        <v>487916.66666666669</v>
      </c>
      <c r="CT36" s="29">
        <f t="shared" si="708"/>
        <v>487916.66666666669</v>
      </c>
      <c r="CU36" s="29"/>
    </row>
    <row r="37" spans="1:99" s="19" customFormat="1" x14ac:dyDescent="0.2">
      <c r="A37" s="24" t="s">
        <v>169</v>
      </c>
      <c r="H37" s="20">
        <f>SUM(H10,H13,H16,H19,H22,H25,H28,H31,H34)</f>
        <v>0</v>
      </c>
      <c r="I37" s="20">
        <f t="shared" ref="I37:BE37" si="709">SUM(I10,I13,I16,I19,I22,I25,I28,I31,I34)</f>
        <v>0</v>
      </c>
      <c r="J37" s="20">
        <f t="shared" si="709"/>
        <v>0</v>
      </c>
      <c r="K37" s="20">
        <f t="shared" si="709"/>
        <v>0</v>
      </c>
      <c r="L37" s="20">
        <f t="shared" si="709"/>
        <v>1</v>
      </c>
      <c r="M37" s="20">
        <f t="shared" si="709"/>
        <v>1</v>
      </c>
      <c r="N37" s="20">
        <f t="shared" si="709"/>
        <v>1</v>
      </c>
      <c r="O37" s="20">
        <f t="shared" si="709"/>
        <v>14</v>
      </c>
      <c r="P37" s="20">
        <f t="shared" si="709"/>
        <v>15</v>
      </c>
      <c r="Q37" s="20">
        <f t="shared" si="709"/>
        <v>15</v>
      </c>
      <c r="R37" s="20">
        <f t="shared" si="709"/>
        <v>15</v>
      </c>
      <c r="S37" s="20">
        <f t="shared" si="709"/>
        <v>15</v>
      </c>
      <c r="T37" s="20">
        <f t="shared" si="709"/>
        <v>15</v>
      </c>
      <c r="U37" s="20">
        <f t="shared" si="709"/>
        <v>15</v>
      </c>
      <c r="V37" s="20">
        <f t="shared" si="709"/>
        <v>15</v>
      </c>
      <c r="W37" s="20">
        <f t="shared" si="709"/>
        <v>15</v>
      </c>
      <c r="X37" s="20">
        <f t="shared" si="709"/>
        <v>17</v>
      </c>
      <c r="Y37" s="20">
        <f t="shared" si="709"/>
        <v>17</v>
      </c>
      <c r="Z37" s="20">
        <f t="shared" si="709"/>
        <v>18</v>
      </c>
      <c r="AA37" s="20">
        <f t="shared" si="709"/>
        <v>18</v>
      </c>
      <c r="AB37" s="20">
        <f t="shared" si="709"/>
        <v>18</v>
      </c>
      <c r="AC37" s="20">
        <f t="shared" si="709"/>
        <v>18</v>
      </c>
      <c r="AD37" s="20">
        <f t="shared" si="709"/>
        <v>18</v>
      </c>
      <c r="AE37" s="20">
        <f t="shared" si="709"/>
        <v>18</v>
      </c>
      <c r="AF37" s="20">
        <f t="shared" si="709"/>
        <v>18</v>
      </c>
      <c r="AG37" s="20">
        <f t="shared" si="709"/>
        <v>18</v>
      </c>
      <c r="AH37" s="20">
        <f t="shared" si="709"/>
        <v>18</v>
      </c>
      <c r="AI37" s="20">
        <f t="shared" si="709"/>
        <v>18</v>
      </c>
      <c r="AJ37" s="20">
        <f t="shared" si="709"/>
        <v>101</v>
      </c>
      <c r="AK37" s="20">
        <f t="shared" si="709"/>
        <v>101</v>
      </c>
      <c r="AL37" s="20">
        <f t="shared" si="709"/>
        <v>101</v>
      </c>
      <c r="AM37" s="20">
        <f t="shared" si="709"/>
        <v>101</v>
      </c>
      <c r="AN37" s="20">
        <f t="shared" si="709"/>
        <v>101</v>
      </c>
      <c r="AO37" s="20">
        <f t="shared" si="709"/>
        <v>101</v>
      </c>
      <c r="AP37" s="20">
        <f t="shared" si="709"/>
        <v>101</v>
      </c>
      <c r="AQ37" s="20">
        <f t="shared" si="709"/>
        <v>101</v>
      </c>
      <c r="AR37" s="20">
        <f t="shared" si="709"/>
        <v>101</v>
      </c>
      <c r="AS37" s="20">
        <f t="shared" si="709"/>
        <v>101</v>
      </c>
      <c r="AT37" s="20">
        <f t="shared" si="709"/>
        <v>101</v>
      </c>
      <c r="AU37" s="20">
        <f t="shared" si="709"/>
        <v>101</v>
      </c>
      <c r="AV37" s="20">
        <f t="shared" si="709"/>
        <v>101</v>
      </c>
      <c r="AW37" s="20">
        <f t="shared" si="709"/>
        <v>101</v>
      </c>
      <c r="AX37" s="20">
        <f t="shared" si="709"/>
        <v>101</v>
      </c>
      <c r="AY37" s="20">
        <f t="shared" si="709"/>
        <v>101</v>
      </c>
      <c r="AZ37" s="20">
        <f t="shared" si="709"/>
        <v>101</v>
      </c>
      <c r="BA37" s="20">
        <f t="shared" si="709"/>
        <v>101</v>
      </c>
      <c r="BB37" s="20">
        <f t="shared" si="709"/>
        <v>101</v>
      </c>
      <c r="BC37" s="20">
        <f t="shared" si="709"/>
        <v>101</v>
      </c>
      <c r="BD37" s="20">
        <f t="shared" si="709"/>
        <v>101</v>
      </c>
      <c r="BE37" s="20">
        <f t="shared" si="709"/>
        <v>101</v>
      </c>
      <c r="BF37" s="20">
        <f t="shared" ref="BF37:BV37" si="710">SUM(BF10,BF13,BF16,BF19,BF22,BF25,BF28,BF31,BF34)</f>
        <v>101</v>
      </c>
      <c r="BG37" s="20">
        <f t="shared" si="710"/>
        <v>101</v>
      </c>
      <c r="BH37" s="20">
        <f t="shared" si="710"/>
        <v>101</v>
      </c>
      <c r="BI37" s="20">
        <f t="shared" si="710"/>
        <v>101</v>
      </c>
      <c r="BJ37" s="20">
        <f t="shared" si="710"/>
        <v>101</v>
      </c>
      <c r="BK37" s="20">
        <f t="shared" si="710"/>
        <v>101</v>
      </c>
      <c r="BL37" s="20">
        <f t="shared" si="710"/>
        <v>101</v>
      </c>
      <c r="BM37" s="20">
        <f t="shared" si="710"/>
        <v>101</v>
      </c>
      <c r="BN37" s="20">
        <f t="shared" si="710"/>
        <v>101</v>
      </c>
      <c r="BO37" s="20">
        <f t="shared" si="710"/>
        <v>101</v>
      </c>
      <c r="BP37" s="20">
        <f t="shared" si="710"/>
        <v>101</v>
      </c>
      <c r="BQ37" s="20">
        <f t="shared" si="710"/>
        <v>101</v>
      </c>
      <c r="BR37" s="20">
        <f t="shared" si="710"/>
        <v>101</v>
      </c>
      <c r="BS37" s="20">
        <f t="shared" si="710"/>
        <v>101</v>
      </c>
      <c r="BT37" s="20">
        <f t="shared" si="710"/>
        <v>101</v>
      </c>
      <c r="BU37" s="20">
        <f t="shared" si="710"/>
        <v>101</v>
      </c>
      <c r="BV37" s="20">
        <f t="shared" si="710"/>
        <v>101</v>
      </c>
      <c r="BW37" s="20">
        <f t="shared" ref="BW37:CI37" si="711">SUM(BW10,BW13,BW16,BW19,BW22,BW25,BW28,BW31,BW34)</f>
        <v>101</v>
      </c>
      <c r="BX37" s="20">
        <f t="shared" si="711"/>
        <v>101</v>
      </c>
      <c r="BY37" s="20">
        <f t="shared" si="711"/>
        <v>101</v>
      </c>
      <c r="BZ37" s="20">
        <f t="shared" si="711"/>
        <v>101</v>
      </c>
      <c r="CA37" s="20">
        <f t="shared" si="711"/>
        <v>101</v>
      </c>
      <c r="CB37" s="20">
        <f t="shared" si="711"/>
        <v>101</v>
      </c>
      <c r="CC37" s="20">
        <f t="shared" si="711"/>
        <v>101</v>
      </c>
      <c r="CD37" s="20">
        <f t="shared" si="711"/>
        <v>101</v>
      </c>
      <c r="CE37" s="20">
        <f t="shared" si="711"/>
        <v>101</v>
      </c>
      <c r="CF37" s="20">
        <f t="shared" si="711"/>
        <v>101</v>
      </c>
      <c r="CG37" s="20">
        <f t="shared" si="711"/>
        <v>101</v>
      </c>
      <c r="CH37" s="20">
        <f t="shared" si="711"/>
        <v>101</v>
      </c>
      <c r="CI37" s="20">
        <f t="shared" si="711"/>
        <v>101</v>
      </c>
      <c r="CJ37" s="20">
        <f t="shared" ref="CJ37:CT37" si="712">SUM(CJ10,CJ13,CJ16,CJ19,CJ22,CJ25,CJ28,CJ31,CJ34)</f>
        <v>101</v>
      </c>
      <c r="CK37" s="20">
        <f t="shared" si="712"/>
        <v>101</v>
      </c>
      <c r="CL37" s="20">
        <f t="shared" si="712"/>
        <v>101</v>
      </c>
      <c r="CM37" s="20">
        <f t="shared" si="712"/>
        <v>101</v>
      </c>
      <c r="CN37" s="20">
        <f t="shared" si="712"/>
        <v>101</v>
      </c>
      <c r="CO37" s="20">
        <f t="shared" si="712"/>
        <v>101</v>
      </c>
      <c r="CP37" s="20">
        <f t="shared" si="712"/>
        <v>101</v>
      </c>
      <c r="CQ37" s="20">
        <f t="shared" si="712"/>
        <v>101</v>
      </c>
      <c r="CR37" s="20">
        <f t="shared" si="712"/>
        <v>101</v>
      </c>
      <c r="CS37" s="20">
        <f t="shared" si="712"/>
        <v>101</v>
      </c>
      <c r="CT37" s="20">
        <f t="shared" si="712"/>
        <v>101</v>
      </c>
      <c r="CU37" s="20"/>
    </row>
    <row r="39" spans="1:99" s="26" customFormat="1" ht="12.75" x14ac:dyDescent="0.2">
      <c r="A39" s="25" t="s">
        <v>70</v>
      </c>
    </row>
    <row r="40" spans="1:99" x14ac:dyDescent="0.2">
      <c r="A40" s="21" t="s">
        <v>71</v>
      </c>
      <c r="B40" s="9" t="s">
        <v>79</v>
      </c>
    </row>
    <row r="41" spans="1:99" s="15" customFormat="1" x14ac:dyDescent="0.2">
      <c r="A41" s="17" t="s">
        <v>72</v>
      </c>
      <c r="B41" s="14">
        <v>500000</v>
      </c>
      <c r="H41" s="16">
        <f t="shared" ref="H41:J41" si="713">H42*($B$41/12)</f>
        <v>41666.666666666664</v>
      </c>
      <c r="I41" s="16">
        <f t="shared" si="713"/>
        <v>41666.666666666664</v>
      </c>
      <c r="J41" s="16">
        <f t="shared" si="713"/>
        <v>41666.666666666664</v>
      </c>
      <c r="K41" s="16">
        <f>K42*($B$41/12)</f>
        <v>41666.666666666664</v>
      </c>
      <c r="L41" s="16">
        <f t="shared" ref="L41:BW41" si="714">L42*($B$41/12)</f>
        <v>41666.666666666664</v>
      </c>
      <c r="M41" s="16">
        <f t="shared" si="714"/>
        <v>41666.666666666664</v>
      </c>
      <c r="N41" s="16">
        <f t="shared" si="714"/>
        <v>41666.666666666664</v>
      </c>
      <c r="O41" s="16">
        <f t="shared" si="714"/>
        <v>41666.666666666664</v>
      </c>
      <c r="P41" s="16">
        <f t="shared" si="714"/>
        <v>41666.666666666664</v>
      </c>
      <c r="Q41" s="16">
        <f t="shared" si="714"/>
        <v>41666.666666666664</v>
      </c>
      <c r="R41" s="16">
        <f t="shared" si="714"/>
        <v>41666.666666666664</v>
      </c>
      <c r="S41" s="16">
        <f t="shared" si="714"/>
        <v>41666.666666666664</v>
      </c>
      <c r="T41" s="16">
        <f t="shared" si="714"/>
        <v>41666.666666666664</v>
      </c>
      <c r="U41" s="16">
        <f t="shared" si="714"/>
        <v>41666.666666666664</v>
      </c>
      <c r="V41" s="16">
        <f t="shared" si="714"/>
        <v>41666.666666666664</v>
      </c>
      <c r="W41" s="16">
        <f t="shared" si="714"/>
        <v>41666.666666666664</v>
      </c>
      <c r="X41" s="16">
        <f t="shared" si="714"/>
        <v>41666.666666666664</v>
      </c>
      <c r="Y41" s="16">
        <f t="shared" si="714"/>
        <v>41666.666666666664</v>
      </c>
      <c r="Z41" s="16">
        <f t="shared" si="714"/>
        <v>41666.666666666664</v>
      </c>
      <c r="AA41" s="16">
        <f t="shared" si="714"/>
        <v>41666.666666666664</v>
      </c>
      <c r="AB41" s="16">
        <f t="shared" si="714"/>
        <v>41666.666666666664</v>
      </c>
      <c r="AC41" s="16">
        <f t="shared" si="714"/>
        <v>41666.666666666664</v>
      </c>
      <c r="AD41" s="16">
        <f t="shared" si="714"/>
        <v>41666.666666666664</v>
      </c>
      <c r="AE41" s="16">
        <f t="shared" si="714"/>
        <v>41666.666666666664</v>
      </c>
      <c r="AF41" s="16">
        <f t="shared" si="714"/>
        <v>41666.666666666664</v>
      </c>
      <c r="AG41" s="16">
        <f t="shared" si="714"/>
        <v>41666.666666666664</v>
      </c>
      <c r="AH41" s="16">
        <f t="shared" si="714"/>
        <v>41666.666666666664</v>
      </c>
      <c r="AI41" s="16">
        <f t="shared" si="714"/>
        <v>41666.666666666664</v>
      </c>
      <c r="AJ41" s="16">
        <f t="shared" si="714"/>
        <v>41666.666666666664</v>
      </c>
      <c r="AK41" s="16">
        <f t="shared" si="714"/>
        <v>41666.666666666664</v>
      </c>
      <c r="AL41" s="16">
        <f t="shared" si="714"/>
        <v>41666.666666666664</v>
      </c>
      <c r="AM41" s="16">
        <f t="shared" si="714"/>
        <v>41666.666666666664</v>
      </c>
      <c r="AN41" s="16">
        <f t="shared" si="714"/>
        <v>41666.666666666664</v>
      </c>
      <c r="AO41" s="16">
        <f t="shared" si="714"/>
        <v>41666.666666666664</v>
      </c>
      <c r="AP41" s="16">
        <f t="shared" si="714"/>
        <v>41666.666666666664</v>
      </c>
      <c r="AQ41" s="16">
        <f t="shared" si="714"/>
        <v>41666.666666666664</v>
      </c>
      <c r="AR41" s="16">
        <f t="shared" si="714"/>
        <v>41666.666666666664</v>
      </c>
      <c r="AS41" s="16">
        <f t="shared" si="714"/>
        <v>41666.666666666664</v>
      </c>
      <c r="AT41" s="16">
        <f t="shared" si="714"/>
        <v>41666.666666666664</v>
      </c>
      <c r="AU41" s="16">
        <f t="shared" si="714"/>
        <v>41666.666666666664</v>
      </c>
      <c r="AV41" s="16">
        <f t="shared" si="714"/>
        <v>41666.666666666664</v>
      </c>
      <c r="AW41" s="16">
        <f t="shared" si="714"/>
        <v>41666.666666666664</v>
      </c>
      <c r="AX41" s="16">
        <f t="shared" si="714"/>
        <v>41666.666666666664</v>
      </c>
      <c r="AY41" s="16">
        <f t="shared" si="714"/>
        <v>41666.666666666664</v>
      </c>
      <c r="AZ41" s="16">
        <f t="shared" si="714"/>
        <v>41666.666666666664</v>
      </c>
      <c r="BA41" s="16">
        <f t="shared" si="714"/>
        <v>41666.666666666664</v>
      </c>
      <c r="BB41" s="16">
        <f t="shared" si="714"/>
        <v>41666.666666666664</v>
      </c>
      <c r="BC41" s="16">
        <f t="shared" si="714"/>
        <v>41666.666666666664</v>
      </c>
      <c r="BD41" s="16">
        <f t="shared" si="714"/>
        <v>41666.666666666664</v>
      </c>
      <c r="BE41" s="16">
        <f t="shared" si="714"/>
        <v>41666.666666666664</v>
      </c>
      <c r="BF41" s="16">
        <f t="shared" si="714"/>
        <v>41666.666666666664</v>
      </c>
      <c r="BG41" s="16">
        <f t="shared" si="714"/>
        <v>41666.666666666664</v>
      </c>
      <c r="BH41" s="16">
        <f t="shared" si="714"/>
        <v>41666.666666666664</v>
      </c>
      <c r="BI41" s="16">
        <f t="shared" si="714"/>
        <v>41666.666666666664</v>
      </c>
      <c r="BJ41" s="16">
        <f t="shared" si="714"/>
        <v>41666.666666666664</v>
      </c>
      <c r="BK41" s="16">
        <f t="shared" si="714"/>
        <v>41666.666666666664</v>
      </c>
      <c r="BL41" s="16">
        <f t="shared" si="714"/>
        <v>41666.666666666664</v>
      </c>
      <c r="BM41" s="16">
        <f t="shared" si="714"/>
        <v>41666.666666666664</v>
      </c>
      <c r="BN41" s="16">
        <f t="shared" si="714"/>
        <v>41666.666666666664</v>
      </c>
      <c r="BO41" s="16">
        <f t="shared" si="714"/>
        <v>41666.666666666664</v>
      </c>
      <c r="BP41" s="16">
        <f t="shared" si="714"/>
        <v>41666.666666666664</v>
      </c>
      <c r="BQ41" s="16">
        <f t="shared" si="714"/>
        <v>41666.666666666664</v>
      </c>
      <c r="BR41" s="16">
        <f t="shared" si="714"/>
        <v>41666.666666666664</v>
      </c>
      <c r="BS41" s="16">
        <f t="shared" si="714"/>
        <v>41666.666666666664</v>
      </c>
      <c r="BT41" s="16">
        <f t="shared" si="714"/>
        <v>41666.666666666664</v>
      </c>
      <c r="BU41" s="16">
        <f t="shared" si="714"/>
        <v>41666.666666666664</v>
      </c>
      <c r="BV41" s="16">
        <f t="shared" si="714"/>
        <v>41666.666666666664</v>
      </c>
      <c r="BW41" s="16">
        <f t="shared" si="714"/>
        <v>41666.666666666664</v>
      </c>
      <c r="BX41" s="16">
        <f t="shared" ref="BX41:CT41" si="715">BX42*($B$41/12)</f>
        <v>41666.666666666664</v>
      </c>
      <c r="BY41" s="16">
        <f t="shared" si="715"/>
        <v>41666.666666666664</v>
      </c>
      <c r="BZ41" s="16">
        <f t="shared" si="715"/>
        <v>41666.666666666664</v>
      </c>
      <c r="CA41" s="16">
        <f t="shared" si="715"/>
        <v>41666.666666666664</v>
      </c>
      <c r="CB41" s="16">
        <f t="shared" si="715"/>
        <v>41666.666666666664</v>
      </c>
      <c r="CC41" s="16">
        <f t="shared" si="715"/>
        <v>41666.666666666664</v>
      </c>
      <c r="CD41" s="16">
        <f t="shared" si="715"/>
        <v>41666.666666666664</v>
      </c>
      <c r="CE41" s="16">
        <f t="shared" si="715"/>
        <v>41666.666666666664</v>
      </c>
      <c r="CF41" s="16">
        <f t="shared" si="715"/>
        <v>41666.666666666664</v>
      </c>
      <c r="CG41" s="16">
        <f t="shared" si="715"/>
        <v>41666.666666666664</v>
      </c>
      <c r="CH41" s="16">
        <f t="shared" si="715"/>
        <v>41666.666666666664</v>
      </c>
      <c r="CI41" s="16">
        <f t="shared" si="715"/>
        <v>41666.666666666664</v>
      </c>
      <c r="CJ41" s="16">
        <f t="shared" si="715"/>
        <v>41666.666666666664</v>
      </c>
      <c r="CK41" s="16">
        <f t="shared" si="715"/>
        <v>41666.666666666664</v>
      </c>
      <c r="CL41" s="16">
        <f t="shared" si="715"/>
        <v>41666.666666666664</v>
      </c>
      <c r="CM41" s="16">
        <f t="shared" si="715"/>
        <v>41666.666666666664</v>
      </c>
      <c r="CN41" s="16">
        <f t="shared" si="715"/>
        <v>41666.666666666664</v>
      </c>
      <c r="CO41" s="16">
        <f t="shared" si="715"/>
        <v>41666.666666666664</v>
      </c>
      <c r="CP41" s="16">
        <f t="shared" si="715"/>
        <v>41666.666666666664</v>
      </c>
      <c r="CQ41" s="16">
        <f t="shared" si="715"/>
        <v>41666.666666666664</v>
      </c>
      <c r="CR41" s="16">
        <f t="shared" si="715"/>
        <v>41666.666666666664</v>
      </c>
      <c r="CS41" s="16">
        <f t="shared" si="715"/>
        <v>41666.666666666664</v>
      </c>
      <c r="CT41" s="16">
        <f t="shared" si="715"/>
        <v>41666.666666666664</v>
      </c>
      <c r="CU41" s="16"/>
    </row>
    <row r="42" spans="1:99" s="15" customFormat="1" x14ac:dyDescent="0.2">
      <c r="A42" s="22" t="s">
        <v>44</v>
      </c>
      <c r="H42" s="18">
        <v>1</v>
      </c>
      <c r="I42" s="15">
        <f>H42</f>
        <v>1</v>
      </c>
      <c r="J42" s="15">
        <f t="shared" ref="J42:N42" si="716">I42</f>
        <v>1</v>
      </c>
      <c r="K42" s="15">
        <f t="shared" si="716"/>
        <v>1</v>
      </c>
      <c r="L42" s="15">
        <f t="shared" si="716"/>
        <v>1</v>
      </c>
      <c r="M42" s="15">
        <f t="shared" si="716"/>
        <v>1</v>
      </c>
      <c r="N42" s="15">
        <f t="shared" si="716"/>
        <v>1</v>
      </c>
      <c r="O42" s="15">
        <v>1</v>
      </c>
      <c r="P42" s="15">
        <f t="shared" ref="P42:R42" si="717">O42</f>
        <v>1</v>
      </c>
      <c r="Q42" s="15">
        <f t="shared" si="717"/>
        <v>1</v>
      </c>
      <c r="R42" s="15">
        <f t="shared" si="717"/>
        <v>1</v>
      </c>
      <c r="S42" s="15">
        <v>1</v>
      </c>
      <c r="T42" s="15">
        <f t="shared" ref="T42" si="718">S42</f>
        <v>1</v>
      </c>
      <c r="U42" s="15">
        <f t="shared" ref="U42" si="719">T42</f>
        <v>1</v>
      </c>
      <c r="V42" s="15">
        <f t="shared" ref="V42" si="720">U42</f>
        <v>1</v>
      </c>
      <c r="W42" s="15">
        <v>1</v>
      </c>
      <c r="X42" s="15">
        <f t="shared" ref="X42" si="721">W42</f>
        <v>1</v>
      </c>
      <c r="Y42" s="15">
        <f t="shared" ref="Y42" si="722">X42</f>
        <v>1</v>
      </c>
      <c r="Z42" s="15">
        <f t="shared" ref="Z42" si="723">Y42</f>
        <v>1</v>
      </c>
      <c r="AA42" s="15">
        <f t="shared" ref="AA42" si="724">Z42</f>
        <v>1</v>
      </c>
      <c r="AB42" s="15">
        <f t="shared" ref="AB42" si="725">AA42</f>
        <v>1</v>
      </c>
      <c r="AC42" s="15">
        <f t="shared" ref="AC42" si="726">AB42</f>
        <v>1</v>
      </c>
      <c r="AD42" s="15">
        <f t="shared" ref="AD42" si="727">AC42</f>
        <v>1</v>
      </c>
      <c r="AE42" s="15">
        <f t="shared" ref="AE42" si="728">AD42</f>
        <v>1</v>
      </c>
      <c r="AF42" s="15">
        <f t="shared" ref="AF42" si="729">AE42</f>
        <v>1</v>
      </c>
      <c r="AG42" s="15">
        <f t="shared" ref="AG42" si="730">AF42</f>
        <v>1</v>
      </c>
      <c r="AH42" s="15">
        <f t="shared" ref="AH42" si="731">AG42</f>
        <v>1</v>
      </c>
      <c r="AI42" s="15">
        <f t="shared" ref="AI42" si="732">AH42</f>
        <v>1</v>
      </c>
      <c r="AJ42" s="15">
        <f t="shared" ref="AJ42" si="733">AI42</f>
        <v>1</v>
      </c>
      <c r="AK42" s="15">
        <f t="shared" ref="AK42" si="734">AJ42</f>
        <v>1</v>
      </c>
      <c r="AL42" s="15">
        <f t="shared" ref="AL42" si="735">AK42</f>
        <v>1</v>
      </c>
      <c r="AM42" s="15">
        <f t="shared" ref="AM42" si="736">AL42</f>
        <v>1</v>
      </c>
      <c r="AN42" s="15">
        <f t="shared" ref="AN42" si="737">AM42</f>
        <v>1</v>
      </c>
      <c r="AO42" s="15">
        <f t="shared" ref="AO42" si="738">AN42</f>
        <v>1</v>
      </c>
      <c r="AP42" s="15">
        <f t="shared" ref="AP42" si="739">AO42</f>
        <v>1</v>
      </c>
      <c r="AQ42" s="15">
        <f t="shared" ref="AQ42" si="740">AP42</f>
        <v>1</v>
      </c>
      <c r="AR42" s="15">
        <f t="shared" ref="AR42" si="741">AQ42</f>
        <v>1</v>
      </c>
      <c r="AS42" s="15">
        <f t="shared" ref="AS42" si="742">AR42</f>
        <v>1</v>
      </c>
      <c r="AT42" s="15">
        <f t="shared" ref="AT42" si="743">AS42</f>
        <v>1</v>
      </c>
      <c r="AU42" s="15">
        <f t="shared" ref="AU42" si="744">AT42</f>
        <v>1</v>
      </c>
      <c r="AV42" s="15">
        <f t="shared" ref="AV42" si="745">AU42</f>
        <v>1</v>
      </c>
      <c r="AW42" s="15">
        <f t="shared" ref="AW42" si="746">AV42</f>
        <v>1</v>
      </c>
      <c r="AX42" s="15">
        <f t="shared" ref="AX42" si="747">AW42</f>
        <v>1</v>
      </c>
      <c r="AY42" s="15">
        <f t="shared" ref="AY42" si="748">AX42</f>
        <v>1</v>
      </c>
      <c r="AZ42" s="15">
        <f t="shared" ref="AZ42" si="749">AY42</f>
        <v>1</v>
      </c>
      <c r="BA42" s="15">
        <f t="shared" ref="BA42" si="750">AZ42</f>
        <v>1</v>
      </c>
      <c r="BB42" s="15">
        <f t="shared" ref="BB42" si="751">BA42</f>
        <v>1</v>
      </c>
      <c r="BC42" s="15">
        <f t="shared" ref="BC42" si="752">BB42</f>
        <v>1</v>
      </c>
      <c r="BD42" s="15">
        <f t="shared" ref="BD42" si="753">BC42</f>
        <v>1</v>
      </c>
      <c r="BE42" s="15">
        <f t="shared" ref="BE42" si="754">BD42</f>
        <v>1</v>
      </c>
      <c r="BF42" s="15">
        <f t="shared" ref="BF42" si="755">BE42</f>
        <v>1</v>
      </c>
      <c r="BG42" s="15">
        <f t="shared" ref="BG42" si="756">BF42</f>
        <v>1</v>
      </c>
      <c r="BH42" s="15">
        <f t="shared" ref="BH42" si="757">BG42</f>
        <v>1</v>
      </c>
      <c r="BI42" s="15">
        <f t="shared" ref="BI42" si="758">BH42</f>
        <v>1</v>
      </c>
      <c r="BJ42" s="15">
        <f t="shared" ref="BJ42" si="759">BI42</f>
        <v>1</v>
      </c>
      <c r="BK42" s="15">
        <f t="shared" ref="BK42" si="760">BJ42</f>
        <v>1</v>
      </c>
      <c r="BL42" s="15">
        <f t="shared" ref="BL42" si="761">BK42</f>
        <v>1</v>
      </c>
      <c r="BM42" s="15">
        <f t="shared" ref="BM42" si="762">BL42</f>
        <v>1</v>
      </c>
      <c r="BN42" s="15">
        <f t="shared" ref="BN42" si="763">BM42</f>
        <v>1</v>
      </c>
      <c r="BO42" s="15">
        <f t="shared" ref="BO42" si="764">BN42</f>
        <v>1</v>
      </c>
      <c r="BP42" s="15">
        <f t="shared" ref="BP42" si="765">BO42</f>
        <v>1</v>
      </c>
      <c r="BQ42" s="15">
        <f t="shared" ref="BQ42" si="766">BP42</f>
        <v>1</v>
      </c>
      <c r="BR42" s="15">
        <f t="shared" ref="BR42" si="767">BQ42</f>
        <v>1</v>
      </c>
      <c r="BS42" s="15">
        <f t="shared" ref="BS42" si="768">BR42</f>
        <v>1</v>
      </c>
      <c r="BT42" s="15">
        <f t="shared" ref="BT42" si="769">BS42</f>
        <v>1</v>
      </c>
      <c r="BU42" s="15">
        <f t="shared" ref="BU42" si="770">BT42</f>
        <v>1</v>
      </c>
      <c r="BV42" s="15">
        <f t="shared" ref="BV42" si="771">BU42</f>
        <v>1</v>
      </c>
      <c r="BW42" s="15">
        <f t="shared" ref="BW42" si="772">BV42</f>
        <v>1</v>
      </c>
      <c r="BX42" s="15">
        <f t="shared" ref="BX42" si="773">BW42</f>
        <v>1</v>
      </c>
      <c r="BY42" s="15">
        <f t="shared" ref="BY42" si="774">BX42</f>
        <v>1</v>
      </c>
      <c r="BZ42" s="15">
        <f t="shared" ref="BZ42" si="775">BY42</f>
        <v>1</v>
      </c>
      <c r="CA42" s="15">
        <f t="shared" ref="CA42" si="776">BZ42</f>
        <v>1</v>
      </c>
      <c r="CB42" s="15">
        <f t="shared" ref="CB42" si="777">CA42</f>
        <v>1</v>
      </c>
      <c r="CC42" s="15">
        <f t="shared" ref="CC42" si="778">CB42</f>
        <v>1</v>
      </c>
      <c r="CD42" s="15">
        <f t="shared" ref="CD42" si="779">CC42</f>
        <v>1</v>
      </c>
      <c r="CE42" s="15">
        <f t="shared" ref="CE42" si="780">CD42</f>
        <v>1</v>
      </c>
      <c r="CF42" s="15">
        <f t="shared" ref="CF42" si="781">CE42</f>
        <v>1</v>
      </c>
      <c r="CG42" s="15">
        <f t="shared" ref="CG42" si="782">CF42</f>
        <v>1</v>
      </c>
      <c r="CH42" s="15">
        <f t="shared" ref="CH42" si="783">CG42</f>
        <v>1</v>
      </c>
      <c r="CI42" s="15">
        <f t="shared" ref="CI42" si="784">CH42</f>
        <v>1</v>
      </c>
      <c r="CJ42" s="15">
        <f t="shared" ref="CJ42" si="785">CI42</f>
        <v>1</v>
      </c>
      <c r="CK42" s="15">
        <f t="shared" ref="CK42" si="786">CJ42</f>
        <v>1</v>
      </c>
      <c r="CL42" s="15">
        <f t="shared" ref="CL42" si="787">CK42</f>
        <v>1</v>
      </c>
      <c r="CM42" s="15">
        <f t="shared" ref="CM42" si="788">CL42</f>
        <v>1</v>
      </c>
      <c r="CN42" s="15">
        <f t="shared" ref="CN42" si="789">CM42</f>
        <v>1</v>
      </c>
      <c r="CO42" s="15">
        <f t="shared" ref="CO42" si="790">CN42</f>
        <v>1</v>
      </c>
      <c r="CP42" s="15">
        <f t="shared" ref="CP42" si="791">CO42</f>
        <v>1</v>
      </c>
      <c r="CQ42" s="15">
        <f t="shared" ref="CQ42" si="792">CP42</f>
        <v>1</v>
      </c>
      <c r="CR42" s="15">
        <f t="shared" ref="CR42" si="793">CQ42</f>
        <v>1</v>
      </c>
      <c r="CS42" s="15">
        <f t="shared" ref="CS42" si="794">CR42</f>
        <v>1</v>
      </c>
      <c r="CT42" s="15">
        <f t="shared" ref="CT42" si="795">CS42</f>
        <v>1</v>
      </c>
    </row>
    <row r="43" spans="1:99" s="15" customFormat="1" ht="6.4" customHeight="1" x14ac:dyDescent="0.2">
      <c r="A43" s="22"/>
    </row>
    <row r="44" spans="1:99" s="15" customFormat="1" x14ac:dyDescent="0.2">
      <c r="A44" s="17" t="s">
        <v>161</v>
      </c>
      <c r="B44" s="14">
        <v>300000</v>
      </c>
      <c r="H44" s="16">
        <f t="shared" ref="H44:J44" si="796">H45*($B$44/12)</f>
        <v>25000</v>
      </c>
      <c r="I44" s="16">
        <f t="shared" si="796"/>
        <v>25000</v>
      </c>
      <c r="J44" s="16">
        <f t="shared" si="796"/>
        <v>25000</v>
      </c>
      <c r="K44" s="16">
        <f>K45*($B$44/12)</f>
        <v>25000</v>
      </c>
      <c r="L44" s="16">
        <f t="shared" ref="L44:BW44" si="797">L45*($B$44/12)</f>
        <v>25000</v>
      </c>
      <c r="M44" s="16">
        <f t="shared" si="797"/>
        <v>25000</v>
      </c>
      <c r="N44" s="16">
        <f t="shared" si="797"/>
        <v>25000</v>
      </c>
      <c r="O44" s="16">
        <f t="shared" si="797"/>
        <v>25000</v>
      </c>
      <c r="P44" s="16">
        <f t="shared" si="797"/>
        <v>25000</v>
      </c>
      <c r="Q44" s="16">
        <f t="shared" si="797"/>
        <v>25000</v>
      </c>
      <c r="R44" s="16">
        <f t="shared" si="797"/>
        <v>25000</v>
      </c>
      <c r="S44" s="16">
        <f t="shared" si="797"/>
        <v>25000</v>
      </c>
      <c r="T44" s="16">
        <f t="shared" si="797"/>
        <v>25000</v>
      </c>
      <c r="U44" s="16">
        <f t="shared" si="797"/>
        <v>25000</v>
      </c>
      <c r="V44" s="16">
        <f t="shared" si="797"/>
        <v>25000</v>
      </c>
      <c r="W44" s="16">
        <f t="shared" si="797"/>
        <v>25000</v>
      </c>
      <c r="X44" s="16">
        <f t="shared" si="797"/>
        <v>25000</v>
      </c>
      <c r="Y44" s="16">
        <f t="shared" si="797"/>
        <v>25000</v>
      </c>
      <c r="Z44" s="16">
        <f t="shared" si="797"/>
        <v>25000</v>
      </c>
      <c r="AA44" s="16">
        <f t="shared" si="797"/>
        <v>25000</v>
      </c>
      <c r="AB44" s="16">
        <f t="shared" si="797"/>
        <v>25000</v>
      </c>
      <c r="AC44" s="16">
        <f t="shared" si="797"/>
        <v>25000</v>
      </c>
      <c r="AD44" s="16">
        <f t="shared" si="797"/>
        <v>25000</v>
      </c>
      <c r="AE44" s="16">
        <f t="shared" si="797"/>
        <v>25000</v>
      </c>
      <c r="AF44" s="16">
        <f t="shared" si="797"/>
        <v>25000</v>
      </c>
      <c r="AG44" s="16">
        <f t="shared" si="797"/>
        <v>25000</v>
      </c>
      <c r="AH44" s="16">
        <f t="shared" si="797"/>
        <v>25000</v>
      </c>
      <c r="AI44" s="16">
        <f t="shared" si="797"/>
        <v>25000</v>
      </c>
      <c r="AJ44" s="16">
        <f t="shared" si="797"/>
        <v>25000</v>
      </c>
      <c r="AK44" s="16">
        <f t="shared" si="797"/>
        <v>25000</v>
      </c>
      <c r="AL44" s="16">
        <f t="shared" si="797"/>
        <v>25000</v>
      </c>
      <c r="AM44" s="16">
        <f t="shared" si="797"/>
        <v>25000</v>
      </c>
      <c r="AN44" s="16">
        <f t="shared" si="797"/>
        <v>25000</v>
      </c>
      <c r="AO44" s="16">
        <f t="shared" si="797"/>
        <v>25000</v>
      </c>
      <c r="AP44" s="16">
        <f t="shared" si="797"/>
        <v>25000</v>
      </c>
      <c r="AQ44" s="16">
        <f t="shared" si="797"/>
        <v>25000</v>
      </c>
      <c r="AR44" s="16">
        <f t="shared" si="797"/>
        <v>25000</v>
      </c>
      <c r="AS44" s="16">
        <f t="shared" si="797"/>
        <v>25000</v>
      </c>
      <c r="AT44" s="16">
        <f t="shared" si="797"/>
        <v>25000</v>
      </c>
      <c r="AU44" s="16">
        <f t="shared" si="797"/>
        <v>25000</v>
      </c>
      <c r="AV44" s="16">
        <f t="shared" si="797"/>
        <v>25000</v>
      </c>
      <c r="AW44" s="16">
        <f t="shared" si="797"/>
        <v>25000</v>
      </c>
      <c r="AX44" s="16">
        <f t="shared" si="797"/>
        <v>25000</v>
      </c>
      <c r="AY44" s="16">
        <f t="shared" si="797"/>
        <v>25000</v>
      </c>
      <c r="AZ44" s="16">
        <f t="shared" si="797"/>
        <v>25000</v>
      </c>
      <c r="BA44" s="16">
        <f t="shared" si="797"/>
        <v>25000</v>
      </c>
      <c r="BB44" s="16">
        <f t="shared" si="797"/>
        <v>25000</v>
      </c>
      <c r="BC44" s="16">
        <f t="shared" si="797"/>
        <v>25000</v>
      </c>
      <c r="BD44" s="16">
        <f t="shared" si="797"/>
        <v>25000</v>
      </c>
      <c r="BE44" s="16">
        <f t="shared" si="797"/>
        <v>25000</v>
      </c>
      <c r="BF44" s="16">
        <f t="shared" si="797"/>
        <v>25000</v>
      </c>
      <c r="BG44" s="16">
        <f t="shared" si="797"/>
        <v>25000</v>
      </c>
      <c r="BH44" s="16">
        <f t="shared" si="797"/>
        <v>25000</v>
      </c>
      <c r="BI44" s="16">
        <f t="shared" si="797"/>
        <v>25000</v>
      </c>
      <c r="BJ44" s="16">
        <f t="shared" si="797"/>
        <v>25000</v>
      </c>
      <c r="BK44" s="16">
        <f t="shared" si="797"/>
        <v>25000</v>
      </c>
      <c r="BL44" s="16">
        <f t="shared" si="797"/>
        <v>25000</v>
      </c>
      <c r="BM44" s="16">
        <f t="shared" si="797"/>
        <v>25000</v>
      </c>
      <c r="BN44" s="16">
        <f t="shared" si="797"/>
        <v>25000</v>
      </c>
      <c r="BO44" s="16">
        <f t="shared" si="797"/>
        <v>25000</v>
      </c>
      <c r="BP44" s="16">
        <f t="shared" si="797"/>
        <v>25000</v>
      </c>
      <c r="BQ44" s="16">
        <f t="shared" si="797"/>
        <v>25000</v>
      </c>
      <c r="BR44" s="16">
        <f t="shared" si="797"/>
        <v>25000</v>
      </c>
      <c r="BS44" s="16">
        <f t="shared" si="797"/>
        <v>25000</v>
      </c>
      <c r="BT44" s="16">
        <f t="shared" si="797"/>
        <v>25000</v>
      </c>
      <c r="BU44" s="16">
        <f t="shared" si="797"/>
        <v>25000</v>
      </c>
      <c r="BV44" s="16">
        <f t="shared" si="797"/>
        <v>25000</v>
      </c>
      <c r="BW44" s="16">
        <f t="shared" si="797"/>
        <v>25000</v>
      </c>
      <c r="BX44" s="16">
        <f t="shared" ref="BX44:CT44" si="798">BX45*($B$44/12)</f>
        <v>25000</v>
      </c>
      <c r="BY44" s="16">
        <f t="shared" si="798"/>
        <v>25000</v>
      </c>
      <c r="BZ44" s="16">
        <f t="shared" si="798"/>
        <v>25000</v>
      </c>
      <c r="CA44" s="16">
        <f t="shared" si="798"/>
        <v>25000</v>
      </c>
      <c r="CB44" s="16">
        <f t="shared" si="798"/>
        <v>25000</v>
      </c>
      <c r="CC44" s="16">
        <f t="shared" si="798"/>
        <v>25000</v>
      </c>
      <c r="CD44" s="16">
        <f t="shared" si="798"/>
        <v>25000</v>
      </c>
      <c r="CE44" s="16">
        <f t="shared" si="798"/>
        <v>25000</v>
      </c>
      <c r="CF44" s="16">
        <f t="shared" si="798"/>
        <v>25000</v>
      </c>
      <c r="CG44" s="16">
        <f t="shared" si="798"/>
        <v>25000</v>
      </c>
      <c r="CH44" s="16">
        <f t="shared" si="798"/>
        <v>25000</v>
      </c>
      <c r="CI44" s="16">
        <f t="shared" si="798"/>
        <v>25000</v>
      </c>
      <c r="CJ44" s="16">
        <f t="shared" si="798"/>
        <v>25000</v>
      </c>
      <c r="CK44" s="16">
        <f t="shared" si="798"/>
        <v>25000</v>
      </c>
      <c r="CL44" s="16">
        <f t="shared" si="798"/>
        <v>25000</v>
      </c>
      <c r="CM44" s="16">
        <f t="shared" si="798"/>
        <v>25000</v>
      </c>
      <c r="CN44" s="16">
        <f t="shared" si="798"/>
        <v>25000</v>
      </c>
      <c r="CO44" s="16">
        <f t="shared" si="798"/>
        <v>25000</v>
      </c>
      <c r="CP44" s="16">
        <f t="shared" si="798"/>
        <v>25000</v>
      </c>
      <c r="CQ44" s="16">
        <f t="shared" si="798"/>
        <v>25000</v>
      </c>
      <c r="CR44" s="16">
        <f t="shared" si="798"/>
        <v>25000</v>
      </c>
      <c r="CS44" s="16">
        <f t="shared" si="798"/>
        <v>25000</v>
      </c>
      <c r="CT44" s="16">
        <f t="shared" si="798"/>
        <v>25000</v>
      </c>
      <c r="CU44" s="16"/>
    </row>
    <row r="45" spans="1:99" s="15" customFormat="1" x14ac:dyDescent="0.2">
      <c r="A45" s="22" t="s">
        <v>44</v>
      </c>
      <c r="H45" s="18">
        <v>1</v>
      </c>
      <c r="I45" s="15">
        <f>H45</f>
        <v>1</v>
      </c>
      <c r="J45" s="15">
        <f t="shared" ref="J45:N45" si="799">I45</f>
        <v>1</v>
      </c>
      <c r="K45" s="15">
        <f t="shared" si="799"/>
        <v>1</v>
      </c>
      <c r="L45" s="15">
        <f t="shared" si="799"/>
        <v>1</v>
      </c>
      <c r="M45" s="15">
        <f t="shared" si="799"/>
        <v>1</v>
      </c>
      <c r="N45" s="15">
        <f t="shared" si="799"/>
        <v>1</v>
      </c>
      <c r="O45" s="15">
        <v>1</v>
      </c>
      <c r="P45" s="15">
        <f t="shared" ref="P45:S45" si="800">O45</f>
        <v>1</v>
      </c>
      <c r="Q45" s="15">
        <f t="shared" si="800"/>
        <v>1</v>
      </c>
      <c r="R45" s="15">
        <f t="shared" si="800"/>
        <v>1</v>
      </c>
      <c r="S45" s="15">
        <f t="shared" si="800"/>
        <v>1</v>
      </c>
      <c r="T45" s="15">
        <f t="shared" ref="T45" si="801">S45</f>
        <v>1</v>
      </c>
      <c r="U45" s="15">
        <f t="shared" ref="U45" si="802">T45</f>
        <v>1</v>
      </c>
      <c r="V45" s="15">
        <f t="shared" ref="V45" si="803">U45</f>
        <v>1</v>
      </c>
      <c r="W45" s="15">
        <v>1</v>
      </c>
      <c r="X45" s="15">
        <f t="shared" ref="X45" si="804">W45</f>
        <v>1</v>
      </c>
      <c r="Y45" s="15">
        <f t="shared" ref="Y45" si="805">X45</f>
        <v>1</v>
      </c>
      <c r="Z45" s="15">
        <f t="shared" ref="Z45" si="806">Y45</f>
        <v>1</v>
      </c>
      <c r="AA45" s="15">
        <f t="shared" ref="AA45" si="807">Z45</f>
        <v>1</v>
      </c>
      <c r="AB45" s="15">
        <f t="shared" ref="AB45" si="808">AA45</f>
        <v>1</v>
      </c>
      <c r="AC45" s="15">
        <f t="shared" ref="AC45" si="809">AB45</f>
        <v>1</v>
      </c>
      <c r="AD45" s="15">
        <f t="shared" ref="AD45" si="810">AC45</f>
        <v>1</v>
      </c>
      <c r="AE45" s="15">
        <f t="shared" ref="AE45" si="811">AD45</f>
        <v>1</v>
      </c>
      <c r="AF45" s="15">
        <f t="shared" ref="AF45" si="812">AE45</f>
        <v>1</v>
      </c>
      <c r="AG45" s="15">
        <f t="shared" ref="AG45" si="813">AF45</f>
        <v>1</v>
      </c>
      <c r="AH45" s="15">
        <f t="shared" ref="AH45" si="814">AG45</f>
        <v>1</v>
      </c>
      <c r="AI45" s="15">
        <f t="shared" ref="AI45" si="815">AH45</f>
        <v>1</v>
      </c>
      <c r="AJ45" s="15">
        <f t="shared" ref="AJ45" si="816">AI45</f>
        <v>1</v>
      </c>
      <c r="AK45" s="15">
        <f t="shared" ref="AK45" si="817">AJ45</f>
        <v>1</v>
      </c>
      <c r="AL45" s="15">
        <f t="shared" ref="AL45" si="818">AK45</f>
        <v>1</v>
      </c>
      <c r="AM45" s="15">
        <f t="shared" ref="AM45" si="819">AL45</f>
        <v>1</v>
      </c>
      <c r="AN45" s="15">
        <f t="shared" ref="AN45" si="820">AM45</f>
        <v>1</v>
      </c>
      <c r="AO45" s="15">
        <f t="shared" ref="AO45" si="821">AN45</f>
        <v>1</v>
      </c>
      <c r="AP45" s="15">
        <f t="shared" ref="AP45" si="822">AO45</f>
        <v>1</v>
      </c>
      <c r="AQ45" s="15">
        <f t="shared" ref="AQ45" si="823">AP45</f>
        <v>1</v>
      </c>
      <c r="AR45" s="15">
        <f t="shared" ref="AR45" si="824">AQ45</f>
        <v>1</v>
      </c>
      <c r="AS45" s="15">
        <f t="shared" ref="AS45" si="825">AR45</f>
        <v>1</v>
      </c>
      <c r="AT45" s="15">
        <f t="shared" ref="AT45" si="826">AS45</f>
        <v>1</v>
      </c>
      <c r="AU45" s="15">
        <f t="shared" ref="AU45" si="827">AT45</f>
        <v>1</v>
      </c>
      <c r="AV45" s="15">
        <f t="shared" ref="AV45" si="828">AU45</f>
        <v>1</v>
      </c>
      <c r="AW45" s="15">
        <f t="shared" ref="AW45" si="829">AV45</f>
        <v>1</v>
      </c>
      <c r="AX45" s="15">
        <f t="shared" ref="AX45" si="830">AW45</f>
        <v>1</v>
      </c>
      <c r="AY45" s="15">
        <f t="shared" ref="AY45" si="831">AX45</f>
        <v>1</v>
      </c>
      <c r="AZ45" s="15">
        <f t="shared" ref="AZ45" si="832">AY45</f>
        <v>1</v>
      </c>
      <c r="BA45" s="15">
        <f t="shared" ref="BA45" si="833">AZ45</f>
        <v>1</v>
      </c>
      <c r="BB45" s="15">
        <f t="shared" ref="BB45" si="834">BA45</f>
        <v>1</v>
      </c>
      <c r="BC45" s="15">
        <f t="shared" ref="BC45" si="835">BB45</f>
        <v>1</v>
      </c>
      <c r="BD45" s="15">
        <f t="shared" ref="BD45" si="836">BC45</f>
        <v>1</v>
      </c>
      <c r="BE45" s="15">
        <f t="shared" ref="BE45" si="837">BD45</f>
        <v>1</v>
      </c>
      <c r="BF45" s="15">
        <f t="shared" ref="BF45" si="838">BE45</f>
        <v>1</v>
      </c>
      <c r="BG45" s="15">
        <f t="shared" ref="BG45" si="839">BF45</f>
        <v>1</v>
      </c>
      <c r="BH45" s="15">
        <f t="shared" ref="BH45" si="840">BG45</f>
        <v>1</v>
      </c>
      <c r="BI45" s="15">
        <f t="shared" ref="BI45" si="841">BH45</f>
        <v>1</v>
      </c>
      <c r="BJ45" s="15">
        <f t="shared" ref="BJ45" si="842">BI45</f>
        <v>1</v>
      </c>
      <c r="BK45" s="15">
        <f t="shared" ref="BK45" si="843">BJ45</f>
        <v>1</v>
      </c>
      <c r="BL45" s="15">
        <f t="shared" ref="BL45" si="844">BK45</f>
        <v>1</v>
      </c>
      <c r="BM45" s="15">
        <f t="shared" ref="BM45" si="845">BL45</f>
        <v>1</v>
      </c>
      <c r="BN45" s="15">
        <f t="shared" ref="BN45" si="846">BM45</f>
        <v>1</v>
      </c>
      <c r="BO45" s="15">
        <f t="shared" ref="BO45" si="847">BN45</f>
        <v>1</v>
      </c>
      <c r="BP45" s="15">
        <f t="shared" ref="BP45" si="848">BO45</f>
        <v>1</v>
      </c>
      <c r="BQ45" s="15">
        <f t="shared" ref="BQ45" si="849">BP45</f>
        <v>1</v>
      </c>
      <c r="BR45" s="15">
        <f t="shared" ref="BR45" si="850">BQ45</f>
        <v>1</v>
      </c>
      <c r="BS45" s="15">
        <f t="shared" ref="BS45" si="851">BR45</f>
        <v>1</v>
      </c>
      <c r="BT45" s="15">
        <f t="shared" ref="BT45" si="852">BS45</f>
        <v>1</v>
      </c>
      <c r="BU45" s="15">
        <f t="shared" ref="BU45" si="853">BT45</f>
        <v>1</v>
      </c>
      <c r="BV45" s="15">
        <f t="shared" ref="BV45" si="854">BU45</f>
        <v>1</v>
      </c>
      <c r="BW45" s="15">
        <f t="shared" ref="BW45" si="855">BV45</f>
        <v>1</v>
      </c>
      <c r="BX45" s="15">
        <f t="shared" ref="BX45" si="856">BW45</f>
        <v>1</v>
      </c>
      <c r="BY45" s="15">
        <f t="shared" ref="BY45" si="857">BX45</f>
        <v>1</v>
      </c>
      <c r="BZ45" s="15">
        <f t="shared" ref="BZ45" si="858">BY45</f>
        <v>1</v>
      </c>
      <c r="CA45" s="15">
        <f t="shared" ref="CA45" si="859">BZ45</f>
        <v>1</v>
      </c>
      <c r="CB45" s="15">
        <f t="shared" ref="CB45" si="860">CA45</f>
        <v>1</v>
      </c>
      <c r="CC45" s="15">
        <f t="shared" ref="CC45" si="861">CB45</f>
        <v>1</v>
      </c>
      <c r="CD45" s="15">
        <f t="shared" ref="CD45" si="862">CC45</f>
        <v>1</v>
      </c>
      <c r="CE45" s="15">
        <f t="shared" ref="CE45" si="863">CD45</f>
        <v>1</v>
      </c>
      <c r="CF45" s="15">
        <f t="shared" ref="CF45" si="864">CE45</f>
        <v>1</v>
      </c>
      <c r="CG45" s="15">
        <f t="shared" ref="CG45" si="865">CF45</f>
        <v>1</v>
      </c>
      <c r="CH45" s="15">
        <f t="shared" ref="CH45" si="866">CG45</f>
        <v>1</v>
      </c>
      <c r="CI45" s="15">
        <f t="shared" ref="CI45" si="867">CH45</f>
        <v>1</v>
      </c>
      <c r="CJ45" s="15">
        <f t="shared" ref="CJ45" si="868">CI45</f>
        <v>1</v>
      </c>
      <c r="CK45" s="15">
        <f t="shared" ref="CK45" si="869">CJ45</f>
        <v>1</v>
      </c>
      <c r="CL45" s="15">
        <f t="shared" ref="CL45" si="870">CK45</f>
        <v>1</v>
      </c>
      <c r="CM45" s="15">
        <f t="shared" ref="CM45" si="871">CL45</f>
        <v>1</v>
      </c>
      <c r="CN45" s="15">
        <f t="shared" ref="CN45" si="872">CM45</f>
        <v>1</v>
      </c>
      <c r="CO45" s="15">
        <f t="shared" ref="CO45" si="873">CN45</f>
        <v>1</v>
      </c>
      <c r="CP45" s="15">
        <f t="shared" ref="CP45" si="874">CO45</f>
        <v>1</v>
      </c>
      <c r="CQ45" s="15">
        <f t="shared" ref="CQ45" si="875">CP45</f>
        <v>1</v>
      </c>
      <c r="CR45" s="15">
        <f t="shared" ref="CR45" si="876">CQ45</f>
        <v>1</v>
      </c>
      <c r="CS45" s="15">
        <f t="shared" ref="CS45" si="877">CR45</f>
        <v>1</v>
      </c>
      <c r="CT45" s="15">
        <f t="shared" ref="CT45" si="878">CS45</f>
        <v>1</v>
      </c>
    </row>
    <row r="46" spans="1:99" s="15" customFormat="1" ht="6.4" customHeight="1" x14ac:dyDescent="0.2">
      <c r="A46" s="22"/>
    </row>
    <row r="47" spans="1:99" s="15" customFormat="1" x14ac:dyDescent="0.2">
      <c r="A47" s="17" t="s">
        <v>162</v>
      </c>
      <c r="B47" s="14">
        <v>250000</v>
      </c>
      <c r="H47" s="16">
        <f t="shared" ref="H47:J47" si="879">H48*($B$47/12)</f>
        <v>20833.333333333332</v>
      </c>
      <c r="I47" s="16">
        <f t="shared" si="879"/>
        <v>20833.333333333332</v>
      </c>
      <c r="J47" s="16">
        <f t="shared" si="879"/>
        <v>20833.333333333332</v>
      </c>
      <c r="K47" s="16">
        <f>K48*($B$47/12)</f>
        <v>20833.333333333332</v>
      </c>
      <c r="L47" s="16">
        <f t="shared" ref="L47:BW47" si="880">L48*($B$47/12)</f>
        <v>20833.333333333332</v>
      </c>
      <c r="M47" s="16">
        <f t="shared" si="880"/>
        <v>20833.333333333332</v>
      </c>
      <c r="N47" s="16">
        <f t="shared" si="880"/>
        <v>20833.333333333332</v>
      </c>
      <c r="O47" s="16">
        <f t="shared" si="880"/>
        <v>20833.333333333332</v>
      </c>
      <c r="P47" s="16">
        <f t="shared" si="880"/>
        <v>20833.333333333332</v>
      </c>
      <c r="Q47" s="16">
        <f t="shared" si="880"/>
        <v>20833.333333333332</v>
      </c>
      <c r="R47" s="16">
        <f t="shared" si="880"/>
        <v>20833.333333333332</v>
      </c>
      <c r="S47" s="16">
        <f t="shared" si="880"/>
        <v>20833.333333333332</v>
      </c>
      <c r="T47" s="16">
        <f t="shared" si="880"/>
        <v>20833.333333333332</v>
      </c>
      <c r="U47" s="16">
        <f t="shared" si="880"/>
        <v>20833.333333333332</v>
      </c>
      <c r="V47" s="16">
        <f t="shared" si="880"/>
        <v>20833.333333333332</v>
      </c>
      <c r="W47" s="16">
        <f t="shared" si="880"/>
        <v>20833.333333333332</v>
      </c>
      <c r="X47" s="16">
        <f t="shared" si="880"/>
        <v>20833.333333333332</v>
      </c>
      <c r="Y47" s="16">
        <f t="shared" si="880"/>
        <v>20833.333333333332</v>
      </c>
      <c r="Z47" s="16">
        <f t="shared" si="880"/>
        <v>20833.333333333332</v>
      </c>
      <c r="AA47" s="16">
        <f t="shared" si="880"/>
        <v>20833.333333333332</v>
      </c>
      <c r="AB47" s="16">
        <f t="shared" si="880"/>
        <v>20833.333333333332</v>
      </c>
      <c r="AC47" s="16">
        <f t="shared" si="880"/>
        <v>20833.333333333332</v>
      </c>
      <c r="AD47" s="16">
        <f t="shared" si="880"/>
        <v>20833.333333333332</v>
      </c>
      <c r="AE47" s="16">
        <f t="shared" si="880"/>
        <v>20833.333333333332</v>
      </c>
      <c r="AF47" s="16">
        <f t="shared" si="880"/>
        <v>20833.333333333332</v>
      </c>
      <c r="AG47" s="16">
        <f t="shared" si="880"/>
        <v>20833.333333333332</v>
      </c>
      <c r="AH47" s="16">
        <f t="shared" si="880"/>
        <v>20833.333333333332</v>
      </c>
      <c r="AI47" s="16">
        <f t="shared" si="880"/>
        <v>20833.333333333332</v>
      </c>
      <c r="AJ47" s="16">
        <f t="shared" si="880"/>
        <v>20833.333333333332</v>
      </c>
      <c r="AK47" s="16">
        <f t="shared" si="880"/>
        <v>20833.333333333332</v>
      </c>
      <c r="AL47" s="16">
        <f t="shared" si="880"/>
        <v>20833.333333333332</v>
      </c>
      <c r="AM47" s="16">
        <f t="shared" si="880"/>
        <v>20833.333333333332</v>
      </c>
      <c r="AN47" s="16">
        <f t="shared" si="880"/>
        <v>20833.333333333332</v>
      </c>
      <c r="AO47" s="16">
        <f t="shared" si="880"/>
        <v>20833.333333333332</v>
      </c>
      <c r="AP47" s="16">
        <f t="shared" si="880"/>
        <v>20833.333333333332</v>
      </c>
      <c r="AQ47" s="16">
        <f t="shared" si="880"/>
        <v>20833.333333333332</v>
      </c>
      <c r="AR47" s="16">
        <f t="shared" si="880"/>
        <v>20833.333333333332</v>
      </c>
      <c r="AS47" s="16">
        <f t="shared" si="880"/>
        <v>20833.333333333332</v>
      </c>
      <c r="AT47" s="16">
        <f t="shared" si="880"/>
        <v>20833.333333333332</v>
      </c>
      <c r="AU47" s="16">
        <f t="shared" si="880"/>
        <v>20833.333333333332</v>
      </c>
      <c r="AV47" s="16">
        <f t="shared" si="880"/>
        <v>20833.333333333332</v>
      </c>
      <c r="AW47" s="16">
        <f t="shared" si="880"/>
        <v>20833.333333333332</v>
      </c>
      <c r="AX47" s="16">
        <f t="shared" si="880"/>
        <v>20833.333333333332</v>
      </c>
      <c r="AY47" s="16">
        <f t="shared" si="880"/>
        <v>20833.333333333332</v>
      </c>
      <c r="AZ47" s="16">
        <f t="shared" si="880"/>
        <v>20833.333333333332</v>
      </c>
      <c r="BA47" s="16">
        <f t="shared" si="880"/>
        <v>20833.333333333332</v>
      </c>
      <c r="BB47" s="16">
        <f t="shared" si="880"/>
        <v>20833.333333333332</v>
      </c>
      <c r="BC47" s="16">
        <f t="shared" si="880"/>
        <v>20833.333333333332</v>
      </c>
      <c r="BD47" s="16">
        <f t="shared" si="880"/>
        <v>20833.333333333332</v>
      </c>
      <c r="BE47" s="16">
        <f t="shared" si="880"/>
        <v>20833.333333333332</v>
      </c>
      <c r="BF47" s="16">
        <f t="shared" si="880"/>
        <v>20833.333333333332</v>
      </c>
      <c r="BG47" s="16">
        <f t="shared" si="880"/>
        <v>20833.333333333332</v>
      </c>
      <c r="BH47" s="16">
        <f t="shared" si="880"/>
        <v>20833.333333333332</v>
      </c>
      <c r="BI47" s="16">
        <f t="shared" si="880"/>
        <v>20833.333333333332</v>
      </c>
      <c r="BJ47" s="16">
        <f t="shared" si="880"/>
        <v>20833.333333333332</v>
      </c>
      <c r="BK47" s="16">
        <f t="shared" si="880"/>
        <v>20833.333333333332</v>
      </c>
      <c r="BL47" s="16">
        <f t="shared" si="880"/>
        <v>20833.333333333332</v>
      </c>
      <c r="BM47" s="16">
        <f t="shared" si="880"/>
        <v>20833.333333333332</v>
      </c>
      <c r="BN47" s="16">
        <f t="shared" si="880"/>
        <v>20833.333333333332</v>
      </c>
      <c r="BO47" s="16">
        <f t="shared" si="880"/>
        <v>20833.333333333332</v>
      </c>
      <c r="BP47" s="16">
        <f t="shared" si="880"/>
        <v>20833.333333333332</v>
      </c>
      <c r="BQ47" s="16">
        <f t="shared" si="880"/>
        <v>20833.333333333332</v>
      </c>
      <c r="BR47" s="16">
        <f t="shared" si="880"/>
        <v>20833.333333333332</v>
      </c>
      <c r="BS47" s="16">
        <f t="shared" si="880"/>
        <v>20833.333333333332</v>
      </c>
      <c r="BT47" s="16">
        <f t="shared" si="880"/>
        <v>20833.333333333332</v>
      </c>
      <c r="BU47" s="16">
        <f t="shared" si="880"/>
        <v>20833.333333333332</v>
      </c>
      <c r="BV47" s="16">
        <f t="shared" si="880"/>
        <v>20833.333333333332</v>
      </c>
      <c r="BW47" s="16">
        <f t="shared" si="880"/>
        <v>20833.333333333332</v>
      </c>
      <c r="BX47" s="16">
        <f t="shared" ref="BX47:CT47" si="881">BX48*($B$47/12)</f>
        <v>20833.333333333332</v>
      </c>
      <c r="BY47" s="16">
        <f t="shared" si="881"/>
        <v>20833.333333333332</v>
      </c>
      <c r="BZ47" s="16">
        <f t="shared" si="881"/>
        <v>20833.333333333332</v>
      </c>
      <c r="CA47" s="16">
        <f t="shared" si="881"/>
        <v>20833.333333333332</v>
      </c>
      <c r="CB47" s="16">
        <f t="shared" si="881"/>
        <v>20833.333333333332</v>
      </c>
      <c r="CC47" s="16">
        <f t="shared" si="881"/>
        <v>20833.333333333332</v>
      </c>
      <c r="CD47" s="16">
        <f t="shared" si="881"/>
        <v>20833.333333333332</v>
      </c>
      <c r="CE47" s="16">
        <f t="shared" si="881"/>
        <v>20833.333333333332</v>
      </c>
      <c r="CF47" s="16">
        <f t="shared" si="881"/>
        <v>20833.333333333332</v>
      </c>
      <c r="CG47" s="16">
        <f t="shared" si="881"/>
        <v>20833.333333333332</v>
      </c>
      <c r="CH47" s="16">
        <f t="shared" si="881"/>
        <v>20833.333333333332</v>
      </c>
      <c r="CI47" s="16">
        <f t="shared" si="881"/>
        <v>20833.333333333332</v>
      </c>
      <c r="CJ47" s="16">
        <f t="shared" si="881"/>
        <v>20833.333333333332</v>
      </c>
      <c r="CK47" s="16">
        <f t="shared" si="881"/>
        <v>20833.333333333332</v>
      </c>
      <c r="CL47" s="16">
        <f t="shared" si="881"/>
        <v>20833.333333333332</v>
      </c>
      <c r="CM47" s="16">
        <f t="shared" si="881"/>
        <v>20833.333333333332</v>
      </c>
      <c r="CN47" s="16">
        <f t="shared" si="881"/>
        <v>20833.333333333332</v>
      </c>
      <c r="CO47" s="16">
        <f t="shared" si="881"/>
        <v>20833.333333333332</v>
      </c>
      <c r="CP47" s="16">
        <f t="shared" si="881"/>
        <v>20833.333333333332</v>
      </c>
      <c r="CQ47" s="16">
        <f t="shared" si="881"/>
        <v>20833.333333333332</v>
      </c>
      <c r="CR47" s="16">
        <f t="shared" si="881"/>
        <v>20833.333333333332</v>
      </c>
      <c r="CS47" s="16">
        <f t="shared" si="881"/>
        <v>20833.333333333332</v>
      </c>
      <c r="CT47" s="16">
        <f t="shared" si="881"/>
        <v>20833.333333333332</v>
      </c>
      <c r="CU47" s="16"/>
    </row>
    <row r="48" spans="1:99" s="15" customFormat="1" x14ac:dyDescent="0.2">
      <c r="A48" s="22" t="s">
        <v>44</v>
      </c>
      <c r="H48" s="18">
        <v>1</v>
      </c>
      <c r="I48" s="15">
        <f>H48</f>
        <v>1</v>
      </c>
      <c r="J48" s="15">
        <f t="shared" ref="J48:N48" si="882">I48</f>
        <v>1</v>
      </c>
      <c r="K48" s="15">
        <f t="shared" si="882"/>
        <v>1</v>
      </c>
      <c r="L48" s="15">
        <f t="shared" si="882"/>
        <v>1</v>
      </c>
      <c r="M48" s="15">
        <f t="shared" si="882"/>
        <v>1</v>
      </c>
      <c r="N48" s="15">
        <f t="shared" si="882"/>
        <v>1</v>
      </c>
      <c r="O48" s="15">
        <v>1</v>
      </c>
      <c r="P48" s="15">
        <f t="shared" ref="P48:S48" si="883">O48</f>
        <v>1</v>
      </c>
      <c r="Q48" s="15">
        <f t="shared" si="883"/>
        <v>1</v>
      </c>
      <c r="R48" s="15">
        <f t="shared" si="883"/>
        <v>1</v>
      </c>
      <c r="S48" s="15">
        <f t="shared" si="883"/>
        <v>1</v>
      </c>
      <c r="T48" s="15">
        <f t="shared" ref="T48" si="884">S48</f>
        <v>1</v>
      </c>
      <c r="U48" s="15">
        <f t="shared" ref="U48" si="885">T48</f>
        <v>1</v>
      </c>
      <c r="V48" s="15">
        <f t="shared" ref="V48" si="886">U48</f>
        <v>1</v>
      </c>
      <c r="W48" s="15">
        <f t="shared" ref="W48" si="887">V48</f>
        <v>1</v>
      </c>
      <c r="X48" s="15">
        <f t="shared" ref="X48" si="888">W48</f>
        <v>1</v>
      </c>
      <c r="Y48" s="15">
        <f t="shared" ref="Y48" si="889">X48</f>
        <v>1</v>
      </c>
      <c r="Z48" s="15">
        <f t="shared" ref="Z48" si="890">Y48</f>
        <v>1</v>
      </c>
      <c r="AA48" s="15">
        <v>1</v>
      </c>
      <c r="AB48" s="15">
        <f t="shared" ref="AB48" si="891">AA48</f>
        <v>1</v>
      </c>
      <c r="AC48" s="15">
        <f t="shared" ref="AC48" si="892">AB48</f>
        <v>1</v>
      </c>
      <c r="AD48" s="15">
        <f t="shared" ref="AD48" si="893">AC48</f>
        <v>1</v>
      </c>
      <c r="AE48" s="15">
        <f t="shared" ref="AE48" si="894">AD48</f>
        <v>1</v>
      </c>
      <c r="AF48" s="15">
        <f t="shared" ref="AF48" si="895">AE48</f>
        <v>1</v>
      </c>
      <c r="AG48" s="15">
        <f t="shared" ref="AG48" si="896">AF48</f>
        <v>1</v>
      </c>
      <c r="AH48" s="15">
        <f t="shared" ref="AH48" si="897">AG48</f>
        <v>1</v>
      </c>
      <c r="AI48" s="15">
        <f t="shared" ref="AI48" si="898">AH48</f>
        <v>1</v>
      </c>
      <c r="AJ48" s="15">
        <f t="shared" ref="AJ48" si="899">AI48</f>
        <v>1</v>
      </c>
      <c r="AK48" s="15">
        <f t="shared" ref="AK48" si="900">AJ48</f>
        <v>1</v>
      </c>
      <c r="AL48" s="15">
        <f t="shared" ref="AL48" si="901">AK48</f>
        <v>1</v>
      </c>
      <c r="AM48" s="15">
        <f t="shared" ref="AM48" si="902">AL48</f>
        <v>1</v>
      </c>
      <c r="AN48" s="15">
        <f t="shared" ref="AN48" si="903">AM48</f>
        <v>1</v>
      </c>
      <c r="AO48" s="15">
        <f t="shared" ref="AO48" si="904">AN48</f>
        <v>1</v>
      </c>
      <c r="AP48" s="15">
        <f t="shared" ref="AP48" si="905">AO48</f>
        <v>1</v>
      </c>
      <c r="AQ48" s="15">
        <f t="shared" ref="AQ48" si="906">AP48</f>
        <v>1</v>
      </c>
      <c r="AR48" s="15">
        <f t="shared" ref="AR48" si="907">AQ48</f>
        <v>1</v>
      </c>
      <c r="AS48" s="15">
        <f t="shared" ref="AS48" si="908">AR48</f>
        <v>1</v>
      </c>
      <c r="AT48" s="15">
        <f t="shared" ref="AT48" si="909">AS48</f>
        <v>1</v>
      </c>
      <c r="AU48" s="15">
        <f t="shared" ref="AU48" si="910">AT48</f>
        <v>1</v>
      </c>
      <c r="AV48" s="15">
        <f t="shared" ref="AV48" si="911">AU48</f>
        <v>1</v>
      </c>
      <c r="AW48" s="15">
        <f t="shared" ref="AW48" si="912">AV48</f>
        <v>1</v>
      </c>
      <c r="AX48" s="15">
        <f t="shared" ref="AX48" si="913">AW48</f>
        <v>1</v>
      </c>
      <c r="AY48" s="15">
        <f t="shared" ref="AY48" si="914">AX48</f>
        <v>1</v>
      </c>
      <c r="AZ48" s="15">
        <f t="shared" ref="AZ48" si="915">AY48</f>
        <v>1</v>
      </c>
      <c r="BA48" s="15">
        <f t="shared" ref="BA48" si="916">AZ48</f>
        <v>1</v>
      </c>
      <c r="BB48" s="15">
        <f t="shared" ref="BB48" si="917">BA48</f>
        <v>1</v>
      </c>
      <c r="BC48" s="15">
        <f t="shared" ref="BC48" si="918">BB48</f>
        <v>1</v>
      </c>
      <c r="BD48" s="15">
        <f t="shared" ref="BD48" si="919">BC48</f>
        <v>1</v>
      </c>
      <c r="BE48" s="15">
        <f t="shared" ref="BE48" si="920">BD48</f>
        <v>1</v>
      </c>
      <c r="BF48" s="15">
        <f t="shared" ref="BF48" si="921">BE48</f>
        <v>1</v>
      </c>
      <c r="BG48" s="15">
        <f t="shared" ref="BG48" si="922">BF48</f>
        <v>1</v>
      </c>
      <c r="BH48" s="15">
        <f t="shared" ref="BH48" si="923">BG48</f>
        <v>1</v>
      </c>
      <c r="BI48" s="15">
        <f t="shared" ref="BI48" si="924">BH48</f>
        <v>1</v>
      </c>
      <c r="BJ48" s="15">
        <f t="shared" ref="BJ48" si="925">BI48</f>
        <v>1</v>
      </c>
      <c r="BK48" s="15">
        <f t="shared" ref="BK48" si="926">BJ48</f>
        <v>1</v>
      </c>
      <c r="BL48" s="15">
        <f t="shared" ref="BL48" si="927">BK48</f>
        <v>1</v>
      </c>
      <c r="BM48" s="15">
        <f t="shared" ref="BM48" si="928">BL48</f>
        <v>1</v>
      </c>
      <c r="BN48" s="15">
        <f t="shared" ref="BN48" si="929">BM48</f>
        <v>1</v>
      </c>
      <c r="BO48" s="15">
        <f t="shared" ref="BO48" si="930">BN48</f>
        <v>1</v>
      </c>
      <c r="BP48" s="15">
        <f t="shared" ref="BP48" si="931">BO48</f>
        <v>1</v>
      </c>
      <c r="BQ48" s="15">
        <f t="shared" ref="BQ48" si="932">BP48</f>
        <v>1</v>
      </c>
      <c r="BR48" s="15">
        <f t="shared" ref="BR48" si="933">BQ48</f>
        <v>1</v>
      </c>
      <c r="BS48" s="15">
        <f t="shared" ref="BS48" si="934">BR48</f>
        <v>1</v>
      </c>
      <c r="BT48" s="15">
        <f t="shared" ref="BT48" si="935">BS48</f>
        <v>1</v>
      </c>
      <c r="BU48" s="15">
        <f t="shared" ref="BU48" si="936">BT48</f>
        <v>1</v>
      </c>
      <c r="BV48" s="15">
        <f t="shared" ref="BV48" si="937">BU48</f>
        <v>1</v>
      </c>
      <c r="BW48" s="15">
        <f t="shared" ref="BW48" si="938">BV48</f>
        <v>1</v>
      </c>
      <c r="BX48" s="15">
        <f t="shared" ref="BX48" si="939">BW48</f>
        <v>1</v>
      </c>
      <c r="BY48" s="15">
        <f t="shared" ref="BY48" si="940">BX48</f>
        <v>1</v>
      </c>
      <c r="BZ48" s="15">
        <f t="shared" ref="BZ48" si="941">BY48</f>
        <v>1</v>
      </c>
      <c r="CA48" s="15">
        <f t="shared" ref="CA48" si="942">BZ48</f>
        <v>1</v>
      </c>
      <c r="CB48" s="15">
        <f t="shared" ref="CB48" si="943">CA48</f>
        <v>1</v>
      </c>
      <c r="CC48" s="15">
        <f t="shared" ref="CC48" si="944">CB48</f>
        <v>1</v>
      </c>
      <c r="CD48" s="15">
        <f t="shared" ref="CD48" si="945">CC48</f>
        <v>1</v>
      </c>
      <c r="CE48" s="15">
        <f t="shared" ref="CE48" si="946">CD48</f>
        <v>1</v>
      </c>
      <c r="CF48" s="15">
        <f t="shared" ref="CF48" si="947">CE48</f>
        <v>1</v>
      </c>
      <c r="CG48" s="15">
        <f t="shared" ref="CG48" si="948">CF48</f>
        <v>1</v>
      </c>
      <c r="CH48" s="15">
        <f t="shared" ref="CH48" si="949">CG48</f>
        <v>1</v>
      </c>
      <c r="CI48" s="15">
        <f t="shared" ref="CI48" si="950">CH48</f>
        <v>1</v>
      </c>
      <c r="CJ48" s="15">
        <f t="shared" ref="CJ48" si="951">CI48</f>
        <v>1</v>
      </c>
      <c r="CK48" s="15">
        <f t="shared" ref="CK48" si="952">CJ48</f>
        <v>1</v>
      </c>
      <c r="CL48" s="15">
        <f t="shared" ref="CL48" si="953">CK48</f>
        <v>1</v>
      </c>
      <c r="CM48" s="15">
        <f t="shared" ref="CM48" si="954">CL48</f>
        <v>1</v>
      </c>
      <c r="CN48" s="15">
        <f t="shared" ref="CN48" si="955">CM48</f>
        <v>1</v>
      </c>
      <c r="CO48" s="15">
        <f t="shared" ref="CO48" si="956">CN48</f>
        <v>1</v>
      </c>
      <c r="CP48" s="15">
        <f t="shared" ref="CP48" si="957">CO48</f>
        <v>1</v>
      </c>
      <c r="CQ48" s="15">
        <f t="shared" ref="CQ48" si="958">CP48</f>
        <v>1</v>
      </c>
      <c r="CR48" s="15">
        <f t="shared" ref="CR48" si="959">CQ48</f>
        <v>1</v>
      </c>
      <c r="CS48" s="15">
        <f t="shared" ref="CS48" si="960">CR48</f>
        <v>1</v>
      </c>
      <c r="CT48" s="15">
        <f t="shared" ref="CT48" si="961">CS48</f>
        <v>1</v>
      </c>
    </row>
    <row r="49" spans="1:99" s="15" customFormat="1" ht="6.4" customHeight="1" x14ac:dyDescent="0.2">
      <c r="A49" s="22"/>
    </row>
    <row r="50" spans="1:99" s="15" customFormat="1" x14ac:dyDescent="0.2">
      <c r="A50" s="17" t="s">
        <v>163</v>
      </c>
      <c r="B50" s="14">
        <v>200000</v>
      </c>
      <c r="H50" s="16">
        <f t="shared" ref="H50:AM50" si="962">H51*($B$50/12)</f>
        <v>16666.666666666668</v>
      </c>
      <c r="I50" s="16">
        <f t="shared" si="962"/>
        <v>16666.666666666668</v>
      </c>
      <c r="J50" s="16">
        <f t="shared" si="962"/>
        <v>16666.666666666668</v>
      </c>
      <c r="K50" s="16">
        <f t="shared" si="962"/>
        <v>16666.666666666668</v>
      </c>
      <c r="L50" s="16">
        <f t="shared" si="962"/>
        <v>16666.666666666668</v>
      </c>
      <c r="M50" s="16">
        <f t="shared" si="962"/>
        <v>16666.666666666668</v>
      </c>
      <c r="N50" s="16">
        <f t="shared" si="962"/>
        <v>16666.666666666668</v>
      </c>
      <c r="O50" s="16">
        <f t="shared" si="962"/>
        <v>16666.666666666668</v>
      </c>
      <c r="P50" s="16">
        <f t="shared" si="962"/>
        <v>16666.666666666668</v>
      </c>
      <c r="Q50" s="16">
        <f t="shared" si="962"/>
        <v>16666.666666666668</v>
      </c>
      <c r="R50" s="16">
        <f t="shared" si="962"/>
        <v>16666.666666666668</v>
      </c>
      <c r="S50" s="16">
        <f t="shared" si="962"/>
        <v>16666.666666666668</v>
      </c>
      <c r="T50" s="16">
        <f t="shared" si="962"/>
        <v>16666.666666666668</v>
      </c>
      <c r="U50" s="16">
        <f t="shared" si="962"/>
        <v>16666.666666666668</v>
      </c>
      <c r="V50" s="16">
        <f t="shared" si="962"/>
        <v>16666.666666666668</v>
      </c>
      <c r="W50" s="16">
        <f t="shared" si="962"/>
        <v>16666.666666666668</v>
      </c>
      <c r="X50" s="16">
        <f t="shared" si="962"/>
        <v>16666.666666666668</v>
      </c>
      <c r="Y50" s="16">
        <f t="shared" si="962"/>
        <v>16666.666666666668</v>
      </c>
      <c r="Z50" s="16">
        <f t="shared" si="962"/>
        <v>16666.666666666668</v>
      </c>
      <c r="AA50" s="16">
        <f t="shared" si="962"/>
        <v>16666.666666666668</v>
      </c>
      <c r="AB50" s="16">
        <f t="shared" si="962"/>
        <v>16666.666666666668</v>
      </c>
      <c r="AC50" s="16">
        <f t="shared" si="962"/>
        <v>16666.666666666668</v>
      </c>
      <c r="AD50" s="16">
        <f t="shared" si="962"/>
        <v>16666.666666666668</v>
      </c>
      <c r="AE50" s="16">
        <f t="shared" si="962"/>
        <v>16666.666666666668</v>
      </c>
      <c r="AF50" s="16">
        <f t="shared" si="962"/>
        <v>16666.666666666668</v>
      </c>
      <c r="AG50" s="16">
        <f t="shared" si="962"/>
        <v>16666.666666666668</v>
      </c>
      <c r="AH50" s="16">
        <f t="shared" si="962"/>
        <v>16666.666666666668</v>
      </c>
      <c r="AI50" s="16">
        <f t="shared" si="962"/>
        <v>16666.666666666668</v>
      </c>
      <c r="AJ50" s="16">
        <f t="shared" si="962"/>
        <v>16666.666666666668</v>
      </c>
      <c r="AK50" s="16">
        <f t="shared" si="962"/>
        <v>16666.666666666668</v>
      </c>
      <c r="AL50" s="16">
        <f t="shared" si="962"/>
        <v>16666.666666666668</v>
      </c>
      <c r="AM50" s="16">
        <f t="shared" si="962"/>
        <v>16666.666666666668</v>
      </c>
      <c r="AN50" s="16">
        <f t="shared" ref="AN50:CT50" si="963">AN51*($B$50/12)</f>
        <v>16666.666666666668</v>
      </c>
      <c r="AO50" s="16">
        <f t="shared" si="963"/>
        <v>16666.666666666668</v>
      </c>
      <c r="AP50" s="16">
        <f t="shared" si="963"/>
        <v>16666.666666666668</v>
      </c>
      <c r="AQ50" s="16">
        <f t="shared" si="963"/>
        <v>16666.666666666668</v>
      </c>
      <c r="AR50" s="16">
        <f t="shared" si="963"/>
        <v>16666.666666666668</v>
      </c>
      <c r="AS50" s="16">
        <f t="shared" si="963"/>
        <v>16666.666666666668</v>
      </c>
      <c r="AT50" s="16">
        <f t="shared" si="963"/>
        <v>16666.666666666668</v>
      </c>
      <c r="AU50" s="16">
        <f t="shared" si="963"/>
        <v>16666.666666666668</v>
      </c>
      <c r="AV50" s="16">
        <f t="shared" si="963"/>
        <v>16666.666666666668</v>
      </c>
      <c r="AW50" s="16">
        <f t="shared" si="963"/>
        <v>16666.666666666668</v>
      </c>
      <c r="AX50" s="16">
        <f t="shared" si="963"/>
        <v>16666.666666666668</v>
      </c>
      <c r="AY50" s="16">
        <f t="shared" si="963"/>
        <v>16666.666666666668</v>
      </c>
      <c r="AZ50" s="16">
        <f t="shared" si="963"/>
        <v>16666.666666666668</v>
      </c>
      <c r="BA50" s="16">
        <f t="shared" si="963"/>
        <v>16666.666666666668</v>
      </c>
      <c r="BB50" s="16">
        <f t="shared" si="963"/>
        <v>16666.666666666668</v>
      </c>
      <c r="BC50" s="16">
        <f t="shared" si="963"/>
        <v>16666.666666666668</v>
      </c>
      <c r="BD50" s="16">
        <f t="shared" si="963"/>
        <v>16666.666666666668</v>
      </c>
      <c r="BE50" s="16">
        <f t="shared" si="963"/>
        <v>16666.666666666668</v>
      </c>
      <c r="BF50" s="16">
        <f t="shared" si="963"/>
        <v>16666.666666666668</v>
      </c>
      <c r="BG50" s="16">
        <f t="shared" si="963"/>
        <v>16666.666666666668</v>
      </c>
      <c r="BH50" s="16">
        <f t="shared" si="963"/>
        <v>16666.666666666668</v>
      </c>
      <c r="BI50" s="16">
        <f t="shared" si="963"/>
        <v>16666.666666666668</v>
      </c>
      <c r="BJ50" s="16">
        <f t="shared" si="963"/>
        <v>16666.666666666668</v>
      </c>
      <c r="BK50" s="16">
        <f t="shared" si="963"/>
        <v>16666.666666666668</v>
      </c>
      <c r="BL50" s="16">
        <f t="shared" si="963"/>
        <v>16666.666666666668</v>
      </c>
      <c r="BM50" s="16">
        <f t="shared" si="963"/>
        <v>16666.666666666668</v>
      </c>
      <c r="BN50" s="16">
        <f t="shared" si="963"/>
        <v>16666.666666666668</v>
      </c>
      <c r="BO50" s="16">
        <f t="shared" si="963"/>
        <v>16666.666666666668</v>
      </c>
      <c r="BP50" s="16">
        <f t="shared" si="963"/>
        <v>16666.666666666668</v>
      </c>
      <c r="BQ50" s="16">
        <f t="shared" si="963"/>
        <v>16666.666666666668</v>
      </c>
      <c r="BR50" s="16">
        <f t="shared" si="963"/>
        <v>16666.666666666668</v>
      </c>
      <c r="BS50" s="16">
        <f t="shared" si="963"/>
        <v>16666.666666666668</v>
      </c>
      <c r="BT50" s="16">
        <f t="shared" si="963"/>
        <v>16666.666666666668</v>
      </c>
      <c r="BU50" s="16">
        <f t="shared" si="963"/>
        <v>16666.666666666668</v>
      </c>
      <c r="BV50" s="16">
        <f t="shared" si="963"/>
        <v>16666.666666666668</v>
      </c>
      <c r="BW50" s="16">
        <f t="shared" si="963"/>
        <v>16666.666666666668</v>
      </c>
      <c r="BX50" s="16">
        <f t="shared" si="963"/>
        <v>16666.666666666668</v>
      </c>
      <c r="BY50" s="16">
        <f t="shared" si="963"/>
        <v>16666.666666666668</v>
      </c>
      <c r="BZ50" s="16">
        <f t="shared" si="963"/>
        <v>16666.666666666668</v>
      </c>
      <c r="CA50" s="16">
        <f t="shared" si="963"/>
        <v>16666.666666666668</v>
      </c>
      <c r="CB50" s="16">
        <f t="shared" si="963"/>
        <v>16666.666666666668</v>
      </c>
      <c r="CC50" s="16">
        <f t="shared" si="963"/>
        <v>16666.666666666668</v>
      </c>
      <c r="CD50" s="16">
        <f t="shared" si="963"/>
        <v>16666.666666666668</v>
      </c>
      <c r="CE50" s="16">
        <f t="shared" si="963"/>
        <v>16666.666666666668</v>
      </c>
      <c r="CF50" s="16">
        <f t="shared" si="963"/>
        <v>16666.666666666668</v>
      </c>
      <c r="CG50" s="16">
        <f t="shared" si="963"/>
        <v>16666.666666666668</v>
      </c>
      <c r="CH50" s="16">
        <f t="shared" si="963"/>
        <v>16666.666666666668</v>
      </c>
      <c r="CI50" s="16">
        <f t="shared" si="963"/>
        <v>16666.666666666668</v>
      </c>
      <c r="CJ50" s="16">
        <f t="shared" si="963"/>
        <v>16666.666666666668</v>
      </c>
      <c r="CK50" s="16">
        <f t="shared" si="963"/>
        <v>16666.666666666668</v>
      </c>
      <c r="CL50" s="16">
        <f t="shared" si="963"/>
        <v>16666.666666666668</v>
      </c>
      <c r="CM50" s="16">
        <f t="shared" si="963"/>
        <v>16666.666666666668</v>
      </c>
      <c r="CN50" s="16">
        <f t="shared" si="963"/>
        <v>16666.666666666668</v>
      </c>
      <c r="CO50" s="16">
        <f t="shared" si="963"/>
        <v>16666.666666666668</v>
      </c>
      <c r="CP50" s="16">
        <f t="shared" si="963"/>
        <v>16666.666666666668</v>
      </c>
      <c r="CQ50" s="16">
        <f t="shared" si="963"/>
        <v>16666.666666666668</v>
      </c>
      <c r="CR50" s="16">
        <f t="shared" si="963"/>
        <v>16666.666666666668</v>
      </c>
      <c r="CS50" s="16">
        <f t="shared" si="963"/>
        <v>16666.666666666668</v>
      </c>
      <c r="CT50" s="16">
        <f t="shared" si="963"/>
        <v>16666.666666666668</v>
      </c>
      <c r="CU50" s="16"/>
    </row>
    <row r="51" spans="1:99" s="15" customFormat="1" x14ac:dyDescent="0.2">
      <c r="A51" s="22" t="s">
        <v>44</v>
      </c>
      <c r="H51" s="18">
        <v>1</v>
      </c>
      <c r="I51" s="15">
        <f>H51</f>
        <v>1</v>
      </c>
      <c r="J51" s="15">
        <f t="shared" ref="J51:N51" si="964">I51</f>
        <v>1</v>
      </c>
      <c r="K51" s="15">
        <f t="shared" si="964"/>
        <v>1</v>
      </c>
      <c r="L51" s="15">
        <f t="shared" si="964"/>
        <v>1</v>
      </c>
      <c r="M51" s="15">
        <f t="shared" si="964"/>
        <v>1</v>
      </c>
      <c r="N51" s="15">
        <f t="shared" si="964"/>
        <v>1</v>
      </c>
      <c r="O51" s="15">
        <v>1</v>
      </c>
      <c r="P51" s="15">
        <f t="shared" ref="P51:S51" si="965">O51</f>
        <v>1</v>
      </c>
      <c r="Q51" s="15">
        <f t="shared" si="965"/>
        <v>1</v>
      </c>
      <c r="R51" s="15">
        <f t="shared" si="965"/>
        <v>1</v>
      </c>
      <c r="S51" s="15">
        <f t="shared" si="965"/>
        <v>1</v>
      </c>
      <c r="T51" s="15">
        <f t="shared" ref="T51" si="966">S51</f>
        <v>1</v>
      </c>
      <c r="U51" s="15">
        <f t="shared" ref="U51" si="967">T51</f>
        <v>1</v>
      </c>
      <c r="V51" s="15">
        <f t="shared" ref="V51" si="968">U51</f>
        <v>1</v>
      </c>
      <c r="W51" s="15">
        <f t="shared" ref="W51" si="969">V51</f>
        <v>1</v>
      </c>
      <c r="X51" s="15">
        <f t="shared" ref="X51" si="970">W51</f>
        <v>1</v>
      </c>
      <c r="Y51" s="15">
        <f t="shared" ref="Y51" si="971">X51</f>
        <v>1</v>
      </c>
      <c r="Z51" s="15">
        <f t="shared" ref="Z51" si="972">Y51</f>
        <v>1</v>
      </c>
      <c r="AA51" s="15">
        <v>1</v>
      </c>
      <c r="AB51" s="15">
        <f t="shared" ref="AB51" si="973">AA51</f>
        <v>1</v>
      </c>
      <c r="AC51" s="15">
        <f t="shared" ref="AC51" si="974">AB51</f>
        <v>1</v>
      </c>
      <c r="AD51" s="15">
        <f t="shared" ref="AD51" si="975">AC51</f>
        <v>1</v>
      </c>
      <c r="AE51" s="15">
        <f t="shared" ref="AE51" si="976">AD51</f>
        <v>1</v>
      </c>
      <c r="AF51" s="15">
        <f t="shared" ref="AF51" si="977">AE51</f>
        <v>1</v>
      </c>
      <c r="AG51" s="15">
        <f t="shared" ref="AG51" si="978">AF51</f>
        <v>1</v>
      </c>
      <c r="AH51" s="15">
        <f t="shared" ref="AH51" si="979">AG51</f>
        <v>1</v>
      </c>
      <c r="AI51" s="15">
        <f t="shared" ref="AI51" si="980">AH51</f>
        <v>1</v>
      </c>
      <c r="AJ51" s="15">
        <f t="shared" ref="AJ51" si="981">AI51</f>
        <v>1</v>
      </c>
      <c r="AK51" s="15">
        <f t="shared" ref="AK51" si="982">AJ51</f>
        <v>1</v>
      </c>
      <c r="AL51" s="15">
        <f t="shared" ref="AL51" si="983">AK51</f>
        <v>1</v>
      </c>
      <c r="AM51" s="15">
        <f t="shared" ref="AM51" si="984">AL51</f>
        <v>1</v>
      </c>
      <c r="AN51" s="15">
        <f t="shared" ref="AN51" si="985">AM51</f>
        <v>1</v>
      </c>
      <c r="AO51" s="15">
        <f t="shared" ref="AO51" si="986">AN51</f>
        <v>1</v>
      </c>
      <c r="AP51" s="15">
        <f t="shared" ref="AP51" si="987">AO51</f>
        <v>1</v>
      </c>
      <c r="AQ51" s="15">
        <f t="shared" ref="AQ51" si="988">AP51</f>
        <v>1</v>
      </c>
      <c r="AR51" s="15">
        <f t="shared" ref="AR51" si="989">AQ51</f>
        <v>1</v>
      </c>
      <c r="AS51" s="15">
        <f t="shared" ref="AS51" si="990">AR51</f>
        <v>1</v>
      </c>
      <c r="AT51" s="15">
        <f t="shared" ref="AT51" si="991">AS51</f>
        <v>1</v>
      </c>
      <c r="AU51" s="15">
        <f t="shared" ref="AU51" si="992">AT51</f>
        <v>1</v>
      </c>
      <c r="AV51" s="15">
        <f t="shared" ref="AV51" si="993">AU51</f>
        <v>1</v>
      </c>
      <c r="AW51" s="15">
        <f t="shared" ref="AW51" si="994">AV51</f>
        <v>1</v>
      </c>
      <c r="AX51" s="15">
        <f t="shared" ref="AX51" si="995">AW51</f>
        <v>1</v>
      </c>
      <c r="AY51" s="15">
        <f t="shared" ref="AY51" si="996">AX51</f>
        <v>1</v>
      </c>
      <c r="AZ51" s="15">
        <f t="shared" ref="AZ51" si="997">AY51</f>
        <v>1</v>
      </c>
      <c r="BA51" s="15">
        <f t="shared" ref="BA51" si="998">AZ51</f>
        <v>1</v>
      </c>
      <c r="BB51" s="15">
        <f t="shared" ref="BB51" si="999">BA51</f>
        <v>1</v>
      </c>
      <c r="BC51" s="15">
        <f t="shared" ref="BC51" si="1000">BB51</f>
        <v>1</v>
      </c>
      <c r="BD51" s="15">
        <f t="shared" ref="BD51" si="1001">BC51</f>
        <v>1</v>
      </c>
      <c r="BE51" s="15">
        <f t="shared" ref="BE51" si="1002">BD51</f>
        <v>1</v>
      </c>
      <c r="BF51" s="15">
        <f t="shared" ref="BF51" si="1003">BE51</f>
        <v>1</v>
      </c>
      <c r="BG51" s="15">
        <f t="shared" ref="BG51" si="1004">BF51</f>
        <v>1</v>
      </c>
      <c r="BH51" s="15">
        <f t="shared" ref="BH51" si="1005">BG51</f>
        <v>1</v>
      </c>
      <c r="BI51" s="15">
        <f t="shared" ref="BI51" si="1006">BH51</f>
        <v>1</v>
      </c>
      <c r="BJ51" s="15">
        <f t="shared" ref="BJ51" si="1007">BI51</f>
        <v>1</v>
      </c>
      <c r="BK51" s="15">
        <f t="shared" ref="BK51" si="1008">BJ51</f>
        <v>1</v>
      </c>
      <c r="BL51" s="15">
        <f t="shared" ref="BL51" si="1009">BK51</f>
        <v>1</v>
      </c>
      <c r="BM51" s="15">
        <f t="shared" ref="BM51" si="1010">BL51</f>
        <v>1</v>
      </c>
      <c r="BN51" s="15">
        <f t="shared" ref="BN51" si="1011">BM51</f>
        <v>1</v>
      </c>
      <c r="BO51" s="15">
        <f t="shared" ref="BO51" si="1012">BN51</f>
        <v>1</v>
      </c>
      <c r="BP51" s="15">
        <f t="shared" ref="BP51" si="1013">BO51</f>
        <v>1</v>
      </c>
      <c r="BQ51" s="15">
        <f t="shared" ref="BQ51" si="1014">BP51</f>
        <v>1</v>
      </c>
      <c r="BR51" s="15">
        <f t="shared" ref="BR51" si="1015">BQ51</f>
        <v>1</v>
      </c>
      <c r="BS51" s="15">
        <f t="shared" ref="BS51" si="1016">BR51</f>
        <v>1</v>
      </c>
      <c r="BT51" s="15">
        <f t="shared" ref="BT51" si="1017">BS51</f>
        <v>1</v>
      </c>
      <c r="BU51" s="15">
        <f t="shared" ref="BU51" si="1018">BT51</f>
        <v>1</v>
      </c>
      <c r="BV51" s="15">
        <f t="shared" ref="BV51" si="1019">BU51</f>
        <v>1</v>
      </c>
      <c r="BW51" s="15">
        <f t="shared" ref="BW51" si="1020">BV51</f>
        <v>1</v>
      </c>
      <c r="BX51" s="15">
        <f t="shared" ref="BX51" si="1021">BW51</f>
        <v>1</v>
      </c>
      <c r="BY51" s="15">
        <f t="shared" ref="BY51" si="1022">BX51</f>
        <v>1</v>
      </c>
      <c r="BZ51" s="15">
        <f t="shared" ref="BZ51" si="1023">BY51</f>
        <v>1</v>
      </c>
      <c r="CA51" s="15">
        <f t="shared" ref="CA51" si="1024">BZ51</f>
        <v>1</v>
      </c>
      <c r="CB51" s="15">
        <f t="shared" ref="CB51" si="1025">CA51</f>
        <v>1</v>
      </c>
      <c r="CC51" s="15">
        <f t="shared" ref="CC51" si="1026">CB51</f>
        <v>1</v>
      </c>
      <c r="CD51" s="15">
        <f t="shared" ref="CD51" si="1027">CC51</f>
        <v>1</v>
      </c>
      <c r="CE51" s="15">
        <f t="shared" ref="CE51" si="1028">CD51</f>
        <v>1</v>
      </c>
      <c r="CF51" s="15">
        <f t="shared" ref="CF51" si="1029">CE51</f>
        <v>1</v>
      </c>
      <c r="CG51" s="15">
        <f t="shared" ref="CG51" si="1030">CF51</f>
        <v>1</v>
      </c>
      <c r="CH51" s="15">
        <f t="shared" ref="CH51" si="1031">CG51</f>
        <v>1</v>
      </c>
      <c r="CI51" s="15">
        <f t="shared" ref="CI51" si="1032">CH51</f>
        <v>1</v>
      </c>
      <c r="CJ51" s="15">
        <f t="shared" ref="CJ51" si="1033">CI51</f>
        <v>1</v>
      </c>
      <c r="CK51" s="15">
        <f t="shared" ref="CK51" si="1034">CJ51</f>
        <v>1</v>
      </c>
      <c r="CL51" s="15">
        <f t="shared" ref="CL51" si="1035">CK51</f>
        <v>1</v>
      </c>
      <c r="CM51" s="15">
        <f t="shared" ref="CM51" si="1036">CL51</f>
        <v>1</v>
      </c>
      <c r="CN51" s="15">
        <f t="shared" ref="CN51" si="1037">CM51</f>
        <v>1</v>
      </c>
      <c r="CO51" s="15">
        <f t="shared" ref="CO51" si="1038">CN51</f>
        <v>1</v>
      </c>
      <c r="CP51" s="15">
        <f t="shared" ref="CP51" si="1039">CO51</f>
        <v>1</v>
      </c>
      <c r="CQ51" s="15">
        <f t="shared" ref="CQ51" si="1040">CP51</f>
        <v>1</v>
      </c>
      <c r="CR51" s="15">
        <f t="shared" ref="CR51" si="1041">CQ51</f>
        <v>1</v>
      </c>
      <c r="CS51" s="15">
        <f t="shared" ref="CS51" si="1042">CR51</f>
        <v>1</v>
      </c>
      <c r="CT51" s="15">
        <f t="shared" ref="CT51" si="1043">CS51</f>
        <v>1</v>
      </c>
    </row>
    <row r="52" spans="1:99" s="15" customFormat="1" ht="6.4" customHeight="1" x14ac:dyDescent="0.2">
      <c r="A52" s="22"/>
    </row>
    <row r="53" spans="1:99" s="15" customFormat="1" x14ac:dyDescent="0.2">
      <c r="A53" s="17" t="s">
        <v>164</v>
      </c>
      <c r="B53" s="14">
        <v>150000</v>
      </c>
      <c r="C53" s="133"/>
      <c r="D53" s="133"/>
      <c r="E53" s="133"/>
      <c r="F53" s="133"/>
      <c r="G53" s="133"/>
      <c r="H53" s="16">
        <f t="shared" ref="H53:J53" si="1044">H54*($B$53/12)</f>
        <v>0</v>
      </c>
      <c r="I53" s="16">
        <f t="shared" si="1044"/>
        <v>0</v>
      </c>
      <c r="J53" s="16">
        <f t="shared" si="1044"/>
        <v>0</v>
      </c>
      <c r="K53" s="16">
        <f>K54*($B$53/12)</f>
        <v>0</v>
      </c>
      <c r="L53" s="16">
        <f t="shared" ref="L53:BW53" si="1045">L54*($B$53/12)</f>
        <v>0</v>
      </c>
      <c r="M53" s="16">
        <f t="shared" si="1045"/>
        <v>12500</v>
      </c>
      <c r="N53" s="16">
        <f t="shared" si="1045"/>
        <v>12500</v>
      </c>
      <c r="O53" s="16">
        <f t="shared" si="1045"/>
        <v>12500</v>
      </c>
      <c r="P53" s="16">
        <f t="shared" si="1045"/>
        <v>12500</v>
      </c>
      <c r="Q53" s="16">
        <f t="shared" si="1045"/>
        <v>12500</v>
      </c>
      <c r="R53" s="16">
        <f t="shared" si="1045"/>
        <v>12500</v>
      </c>
      <c r="S53" s="16">
        <f t="shared" si="1045"/>
        <v>12500</v>
      </c>
      <c r="T53" s="16">
        <f t="shared" si="1045"/>
        <v>12500</v>
      </c>
      <c r="U53" s="16">
        <f t="shared" si="1045"/>
        <v>12500</v>
      </c>
      <c r="V53" s="16">
        <f t="shared" si="1045"/>
        <v>12500</v>
      </c>
      <c r="W53" s="16">
        <f t="shared" si="1045"/>
        <v>12500</v>
      </c>
      <c r="X53" s="16">
        <f t="shared" si="1045"/>
        <v>12500</v>
      </c>
      <c r="Y53" s="16">
        <f t="shared" si="1045"/>
        <v>12500</v>
      </c>
      <c r="Z53" s="16">
        <f t="shared" si="1045"/>
        <v>12500</v>
      </c>
      <c r="AA53" s="16">
        <f t="shared" si="1045"/>
        <v>12500</v>
      </c>
      <c r="AB53" s="16">
        <f t="shared" si="1045"/>
        <v>12500</v>
      </c>
      <c r="AC53" s="16">
        <f t="shared" si="1045"/>
        <v>12500</v>
      </c>
      <c r="AD53" s="16">
        <f t="shared" si="1045"/>
        <v>12500</v>
      </c>
      <c r="AE53" s="16">
        <f t="shared" si="1045"/>
        <v>12500</v>
      </c>
      <c r="AF53" s="16">
        <f t="shared" si="1045"/>
        <v>12500</v>
      </c>
      <c r="AG53" s="16">
        <f t="shared" si="1045"/>
        <v>12500</v>
      </c>
      <c r="AH53" s="16">
        <f t="shared" si="1045"/>
        <v>12500</v>
      </c>
      <c r="AI53" s="16">
        <f t="shared" si="1045"/>
        <v>12500</v>
      </c>
      <c r="AJ53" s="16">
        <f t="shared" si="1045"/>
        <v>12500</v>
      </c>
      <c r="AK53" s="16">
        <f t="shared" si="1045"/>
        <v>12500</v>
      </c>
      <c r="AL53" s="16">
        <f t="shared" si="1045"/>
        <v>12500</v>
      </c>
      <c r="AM53" s="16">
        <f t="shared" si="1045"/>
        <v>12500</v>
      </c>
      <c r="AN53" s="16">
        <f t="shared" si="1045"/>
        <v>12500</v>
      </c>
      <c r="AO53" s="16">
        <f t="shared" si="1045"/>
        <v>12500</v>
      </c>
      <c r="AP53" s="16">
        <f t="shared" si="1045"/>
        <v>12500</v>
      </c>
      <c r="AQ53" s="16">
        <f t="shared" si="1045"/>
        <v>12500</v>
      </c>
      <c r="AR53" s="16">
        <f t="shared" si="1045"/>
        <v>12500</v>
      </c>
      <c r="AS53" s="16">
        <f t="shared" si="1045"/>
        <v>12500</v>
      </c>
      <c r="AT53" s="16">
        <f t="shared" si="1045"/>
        <v>12500</v>
      </c>
      <c r="AU53" s="16">
        <f t="shared" si="1045"/>
        <v>12500</v>
      </c>
      <c r="AV53" s="16">
        <f t="shared" si="1045"/>
        <v>12500</v>
      </c>
      <c r="AW53" s="16">
        <f t="shared" si="1045"/>
        <v>12500</v>
      </c>
      <c r="AX53" s="16">
        <f t="shared" si="1045"/>
        <v>12500</v>
      </c>
      <c r="AY53" s="16">
        <f t="shared" si="1045"/>
        <v>12500</v>
      </c>
      <c r="AZ53" s="16">
        <f t="shared" si="1045"/>
        <v>12500</v>
      </c>
      <c r="BA53" s="16">
        <f t="shared" si="1045"/>
        <v>12500</v>
      </c>
      <c r="BB53" s="16">
        <f t="shared" si="1045"/>
        <v>12500</v>
      </c>
      <c r="BC53" s="16">
        <f t="shared" si="1045"/>
        <v>12500</v>
      </c>
      <c r="BD53" s="16">
        <f t="shared" si="1045"/>
        <v>12500</v>
      </c>
      <c r="BE53" s="16">
        <f t="shared" si="1045"/>
        <v>12500</v>
      </c>
      <c r="BF53" s="16">
        <f t="shared" si="1045"/>
        <v>12500</v>
      </c>
      <c r="BG53" s="16">
        <f t="shared" si="1045"/>
        <v>12500</v>
      </c>
      <c r="BH53" s="16">
        <f t="shared" si="1045"/>
        <v>12500</v>
      </c>
      <c r="BI53" s="16">
        <f t="shared" si="1045"/>
        <v>12500</v>
      </c>
      <c r="BJ53" s="16">
        <f t="shared" si="1045"/>
        <v>12500</v>
      </c>
      <c r="BK53" s="16">
        <f t="shared" si="1045"/>
        <v>12500</v>
      </c>
      <c r="BL53" s="16">
        <f t="shared" si="1045"/>
        <v>12500</v>
      </c>
      <c r="BM53" s="16">
        <f t="shared" si="1045"/>
        <v>12500</v>
      </c>
      <c r="BN53" s="16">
        <f t="shared" si="1045"/>
        <v>12500</v>
      </c>
      <c r="BO53" s="16">
        <f t="shared" si="1045"/>
        <v>12500</v>
      </c>
      <c r="BP53" s="16">
        <f t="shared" si="1045"/>
        <v>12500</v>
      </c>
      <c r="BQ53" s="16">
        <f t="shared" si="1045"/>
        <v>12500</v>
      </c>
      <c r="BR53" s="16">
        <f t="shared" si="1045"/>
        <v>12500</v>
      </c>
      <c r="BS53" s="16">
        <f t="shared" si="1045"/>
        <v>12500</v>
      </c>
      <c r="BT53" s="16">
        <f t="shared" si="1045"/>
        <v>12500</v>
      </c>
      <c r="BU53" s="16">
        <f t="shared" si="1045"/>
        <v>12500</v>
      </c>
      <c r="BV53" s="16">
        <f t="shared" si="1045"/>
        <v>12500</v>
      </c>
      <c r="BW53" s="16">
        <f t="shared" si="1045"/>
        <v>12500</v>
      </c>
      <c r="BX53" s="16">
        <f t="shared" ref="BX53:CT53" si="1046">BX54*($B$53/12)</f>
        <v>12500</v>
      </c>
      <c r="BY53" s="16">
        <f t="shared" si="1046"/>
        <v>12500</v>
      </c>
      <c r="BZ53" s="16">
        <f t="shared" si="1046"/>
        <v>12500</v>
      </c>
      <c r="CA53" s="16">
        <f t="shared" si="1046"/>
        <v>12500</v>
      </c>
      <c r="CB53" s="16">
        <f t="shared" si="1046"/>
        <v>12500</v>
      </c>
      <c r="CC53" s="16">
        <f t="shared" si="1046"/>
        <v>12500</v>
      </c>
      <c r="CD53" s="16">
        <f t="shared" si="1046"/>
        <v>12500</v>
      </c>
      <c r="CE53" s="16">
        <f t="shared" si="1046"/>
        <v>12500</v>
      </c>
      <c r="CF53" s="16">
        <f t="shared" si="1046"/>
        <v>12500</v>
      </c>
      <c r="CG53" s="16">
        <f t="shared" si="1046"/>
        <v>12500</v>
      </c>
      <c r="CH53" s="16">
        <f t="shared" si="1046"/>
        <v>12500</v>
      </c>
      <c r="CI53" s="16">
        <f t="shared" si="1046"/>
        <v>12500</v>
      </c>
      <c r="CJ53" s="16">
        <f t="shared" si="1046"/>
        <v>12500</v>
      </c>
      <c r="CK53" s="16">
        <f t="shared" si="1046"/>
        <v>12500</v>
      </c>
      <c r="CL53" s="16">
        <f t="shared" si="1046"/>
        <v>12500</v>
      </c>
      <c r="CM53" s="16">
        <f t="shared" si="1046"/>
        <v>12500</v>
      </c>
      <c r="CN53" s="16">
        <f t="shared" si="1046"/>
        <v>12500</v>
      </c>
      <c r="CO53" s="16">
        <f t="shared" si="1046"/>
        <v>12500</v>
      </c>
      <c r="CP53" s="16">
        <f t="shared" si="1046"/>
        <v>12500</v>
      </c>
      <c r="CQ53" s="16">
        <f t="shared" si="1046"/>
        <v>12500</v>
      </c>
      <c r="CR53" s="16">
        <f t="shared" si="1046"/>
        <v>12500</v>
      </c>
      <c r="CS53" s="16">
        <f t="shared" si="1046"/>
        <v>12500</v>
      </c>
      <c r="CT53" s="16">
        <f t="shared" si="1046"/>
        <v>12500</v>
      </c>
      <c r="CU53" s="16"/>
    </row>
    <row r="54" spans="1:99" s="15" customFormat="1" x14ac:dyDescent="0.2">
      <c r="H54" s="15">
        <v>0</v>
      </c>
      <c r="I54" s="15">
        <v>0</v>
      </c>
      <c r="J54" s="15">
        <f t="shared" ref="J54:N54" si="1047">I54</f>
        <v>0</v>
      </c>
      <c r="K54" s="15">
        <f t="shared" si="1047"/>
        <v>0</v>
      </c>
      <c r="L54" s="15">
        <f t="shared" si="1047"/>
        <v>0</v>
      </c>
      <c r="M54" s="18">
        <v>1</v>
      </c>
      <c r="N54" s="15">
        <f t="shared" si="1047"/>
        <v>1</v>
      </c>
      <c r="O54" s="15">
        <v>1</v>
      </c>
      <c r="P54" s="15">
        <f t="shared" ref="P54:S54" si="1048">O54</f>
        <v>1</v>
      </c>
      <c r="Q54" s="15">
        <f t="shared" si="1048"/>
        <v>1</v>
      </c>
      <c r="R54" s="15">
        <f t="shared" si="1048"/>
        <v>1</v>
      </c>
      <c r="S54" s="15">
        <f t="shared" si="1048"/>
        <v>1</v>
      </c>
      <c r="T54" s="15">
        <f t="shared" ref="T54" si="1049">S54</f>
        <v>1</v>
      </c>
      <c r="U54" s="15">
        <f t="shared" ref="U54" si="1050">T54</f>
        <v>1</v>
      </c>
      <c r="V54" s="15">
        <f t="shared" ref="V54" si="1051">U54</f>
        <v>1</v>
      </c>
      <c r="W54" s="15">
        <f t="shared" ref="W54" si="1052">V54</f>
        <v>1</v>
      </c>
      <c r="X54" s="15">
        <f t="shared" ref="X54" si="1053">W54</f>
        <v>1</v>
      </c>
      <c r="Y54" s="15">
        <f t="shared" ref="Y54" si="1054">X54</f>
        <v>1</v>
      </c>
      <c r="Z54" s="15">
        <f t="shared" ref="Z54" si="1055">Y54</f>
        <v>1</v>
      </c>
      <c r="AA54" s="15">
        <f t="shared" ref="AA54" si="1056">Z54</f>
        <v>1</v>
      </c>
      <c r="AB54" s="15">
        <f t="shared" ref="AB54" si="1057">AA54</f>
        <v>1</v>
      </c>
      <c r="AC54" s="15">
        <f t="shared" ref="AC54" si="1058">AB54</f>
        <v>1</v>
      </c>
      <c r="AD54" s="15">
        <f t="shared" ref="AD54" si="1059">AC54</f>
        <v>1</v>
      </c>
      <c r="AE54" s="15">
        <f t="shared" ref="AE54" si="1060">AD54</f>
        <v>1</v>
      </c>
      <c r="AF54" s="15">
        <f t="shared" ref="AF54" si="1061">AE54</f>
        <v>1</v>
      </c>
      <c r="AG54" s="15">
        <f t="shared" ref="AG54" si="1062">AF54</f>
        <v>1</v>
      </c>
      <c r="AH54" s="15">
        <f t="shared" ref="AH54" si="1063">AG54</f>
        <v>1</v>
      </c>
      <c r="AI54" s="15">
        <f t="shared" ref="AI54" si="1064">AH54</f>
        <v>1</v>
      </c>
      <c r="AJ54" s="15">
        <f t="shared" ref="AJ54" si="1065">AI54</f>
        <v>1</v>
      </c>
      <c r="AK54" s="15">
        <f t="shared" ref="AK54" si="1066">AJ54</f>
        <v>1</v>
      </c>
      <c r="AL54" s="15">
        <f t="shared" ref="AL54" si="1067">AK54</f>
        <v>1</v>
      </c>
      <c r="AM54" s="15">
        <f t="shared" ref="AM54" si="1068">AL54</f>
        <v>1</v>
      </c>
      <c r="AN54" s="15">
        <f t="shared" ref="AN54" si="1069">AM54</f>
        <v>1</v>
      </c>
      <c r="AO54" s="15">
        <f t="shared" ref="AO54" si="1070">AN54</f>
        <v>1</v>
      </c>
      <c r="AP54" s="15">
        <f t="shared" ref="AP54" si="1071">AO54</f>
        <v>1</v>
      </c>
      <c r="AQ54" s="15">
        <f t="shared" ref="AQ54" si="1072">AP54</f>
        <v>1</v>
      </c>
      <c r="AR54" s="15">
        <f t="shared" ref="AR54" si="1073">AQ54</f>
        <v>1</v>
      </c>
      <c r="AS54" s="15">
        <f t="shared" ref="AS54" si="1074">AR54</f>
        <v>1</v>
      </c>
      <c r="AT54" s="15">
        <f t="shared" ref="AT54" si="1075">AS54</f>
        <v>1</v>
      </c>
      <c r="AU54" s="15">
        <f t="shared" ref="AU54" si="1076">AT54</f>
        <v>1</v>
      </c>
      <c r="AV54" s="15">
        <f t="shared" ref="AV54" si="1077">AU54</f>
        <v>1</v>
      </c>
      <c r="AW54" s="15">
        <f t="shared" ref="AW54" si="1078">AV54</f>
        <v>1</v>
      </c>
      <c r="AX54" s="15">
        <f t="shared" ref="AX54" si="1079">AW54</f>
        <v>1</v>
      </c>
      <c r="AY54" s="15">
        <f t="shared" ref="AY54" si="1080">AX54</f>
        <v>1</v>
      </c>
      <c r="AZ54" s="15">
        <f t="shared" ref="AZ54" si="1081">AY54</f>
        <v>1</v>
      </c>
      <c r="BA54" s="15">
        <f t="shared" ref="BA54" si="1082">AZ54</f>
        <v>1</v>
      </c>
      <c r="BB54" s="15">
        <f t="shared" ref="BB54" si="1083">BA54</f>
        <v>1</v>
      </c>
      <c r="BC54" s="15">
        <f t="shared" ref="BC54" si="1084">BB54</f>
        <v>1</v>
      </c>
      <c r="BD54" s="15">
        <f t="shared" ref="BD54" si="1085">BC54</f>
        <v>1</v>
      </c>
      <c r="BE54" s="15">
        <f t="shared" ref="BE54" si="1086">BD54</f>
        <v>1</v>
      </c>
      <c r="BF54" s="15">
        <f t="shared" ref="BF54" si="1087">BE54</f>
        <v>1</v>
      </c>
      <c r="BG54" s="15">
        <f t="shared" ref="BG54" si="1088">BF54</f>
        <v>1</v>
      </c>
      <c r="BH54" s="15">
        <f t="shared" ref="BH54" si="1089">BG54</f>
        <v>1</v>
      </c>
      <c r="BI54" s="15">
        <f t="shared" ref="BI54" si="1090">BH54</f>
        <v>1</v>
      </c>
      <c r="BJ54" s="15">
        <f t="shared" ref="BJ54" si="1091">BI54</f>
        <v>1</v>
      </c>
      <c r="BK54" s="15">
        <f t="shared" ref="BK54" si="1092">BJ54</f>
        <v>1</v>
      </c>
      <c r="BL54" s="15">
        <f t="shared" ref="BL54" si="1093">BK54</f>
        <v>1</v>
      </c>
      <c r="BM54" s="15">
        <f t="shared" ref="BM54" si="1094">BL54</f>
        <v>1</v>
      </c>
      <c r="BN54" s="15">
        <f t="shared" ref="BN54" si="1095">BM54</f>
        <v>1</v>
      </c>
      <c r="BO54" s="15">
        <f t="shared" ref="BO54" si="1096">BN54</f>
        <v>1</v>
      </c>
      <c r="BP54" s="15">
        <f t="shared" ref="BP54" si="1097">BO54</f>
        <v>1</v>
      </c>
      <c r="BQ54" s="15">
        <f t="shared" ref="BQ54" si="1098">BP54</f>
        <v>1</v>
      </c>
      <c r="BR54" s="15">
        <f t="shared" ref="BR54" si="1099">BQ54</f>
        <v>1</v>
      </c>
      <c r="BS54" s="15">
        <f t="shared" ref="BS54" si="1100">BR54</f>
        <v>1</v>
      </c>
      <c r="BT54" s="15">
        <f t="shared" ref="BT54" si="1101">BS54</f>
        <v>1</v>
      </c>
      <c r="BU54" s="15">
        <f t="shared" ref="BU54" si="1102">BT54</f>
        <v>1</v>
      </c>
      <c r="BV54" s="15">
        <f t="shared" ref="BV54" si="1103">BU54</f>
        <v>1</v>
      </c>
      <c r="BW54" s="15">
        <f t="shared" ref="BW54" si="1104">BV54</f>
        <v>1</v>
      </c>
      <c r="BX54" s="15">
        <f t="shared" ref="BX54" si="1105">BW54</f>
        <v>1</v>
      </c>
      <c r="BY54" s="15">
        <f t="shared" ref="BY54" si="1106">BX54</f>
        <v>1</v>
      </c>
      <c r="BZ54" s="15">
        <f t="shared" ref="BZ54" si="1107">BY54</f>
        <v>1</v>
      </c>
      <c r="CA54" s="15">
        <f t="shared" ref="CA54" si="1108">BZ54</f>
        <v>1</v>
      </c>
      <c r="CB54" s="15">
        <f t="shared" ref="CB54" si="1109">CA54</f>
        <v>1</v>
      </c>
      <c r="CC54" s="15">
        <f t="shared" ref="CC54" si="1110">CB54</f>
        <v>1</v>
      </c>
      <c r="CD54" s="15">
        <f t="shared" ref="CD54" si="1111">CC54</f>
        <v>1</v>
      </c>
      <c r="CE54" s="15">
        <f t="shared" ref="CE54" si="1112">CD54</f>
        <v>1</v>
      </c>
      <c r="CF54" s="15">
        <f t="shared" ref="CF54" si="1113">CE54</f>
        <v>1</v>
      </c>
      <c r="CG54" s="15">
        <f t="shared" ref="CG54" si="1114">CF54</f>
        <v>1</v>
      </c>
      <c r="CH54" s="15">
        <f t="shared" ref="CH54" si="1115">CG54</f>
        <v>1</v>
      </c>
      <c r="CI54" s="15">
        <f t="shared" ref="CI54" si="1116">CH54</f>
        <v>1</v>
      </c>
      <c r="CJ54" s="15">
        <f t="shared" ref="CJ54" si="1117">CI54</f>
        <v>1</v>
      </c>
      <c r="CK54" s="15">
        <f t="shared" ref="CK54" si="1118">CJ54</f>
        <v>1</v>
      </c>
      <c r="CL54" s="15">
        <f t="shared" ref="CL54" si="1119">CK54</f>
        <v>1</v>
      </c>
      <c r="CM54" s="15">
        <f t="shared" ref="CM54" si="1120">CL54</f>
        <v>1</v>
      </c>
      <c r="CN54" s="15">
        <f t="shared" ref="CN54" si="1121">CM54</f>
        <v>1</v>
      </c>
      <c r="CO54" s="15">
        <f t="shared" ref="CO54" si="1122">CN54</f>
        <v>1</v>
      </c>
      <c r="CP54" s="15">
        <f t="shared" ref="CP54" si="1123">CO54</f>
        <v>1</v>
      </c>
      <c r="CQ54" s="15">
        <f t="shared" ref="CQ54" si="1124">CP54</f>
        <v>1</v>
      </c>
      <c r="CR54" s="15">
        <f t="shared" ref="CR54" si="1125">CQ54</f>
        <v>1</v>
      </c>
      <c r="CS54" s="15">
        <f t="shared" ref="CS54" si="1126">CR54</f>
        <v>1</v>
      </c>
      <c r="CT54" s="15">
        <f t="shared" ref="CT54" si="1127">CS54</f>
        <v>1</v>
      </c>
    </row>
    <row r="55" spans="1:99" s="15" customFormat="1" ht="6.4" customHeight="1" x14ac:dyDescent="0.2">
      <c r="A55" s="22"/>
    </row>
    <row r="56" spans="1:99" s="15" customFormat="1" x14ac:dyDescent="0.2">
      <c r="A56" s="17" t="s">
        <v>165</v>
      </c>
      <c r="B56" s="14">
        <v>95000</v>
      </c>
      <c r="H56" s="16">
        <f t="shared" ref="H56:J56" si="1128">H57*($B$56/12)</f>
        <v>0</v>
      </c>
      <c r="I56" s="16">
        <f t="shared" si="1128"/>
        <v>0</v>
      </c>
      <c r="J56" s="16">
        <f t="shared" si="1128"/>
        <v>0</v>
      </c>
      <c r="K56" s="16">
        <f>K57*($B$56/12)</f>
        <v>0</v>
      </c>
      <c r="L56" s="16">
        <f t="shared" ref="L56:BW56" si="1129">L57*($B$56/12)</f>
        <v>0</v>
      </c>
      <c r="M56" s="16">
        <f t="shared" si="1129"/>
        <v>0</v>
      </c>
      <c r="N56" s="16">
        <f t="shared" si="1129"/>
        <v>0</v>
      </c>
      <c r="O56" s="16">
        <f t="shared" si="1129"/>
        <v>7916.666666666667</v>
      </c>
      <c r="P56" s="16">
        <f t="shared" si="1129"/>
        <v>7916.666666666667</v>
      </c>
      <c r="Q56" s="16">
        <f t="shared" si="1129"/>
        <v>7916.666666666667</v>
      </c>
      <c r="R56" s="16">
        <f t="shared" si="1129"/>
        <v>7916.666666666667</v>
      </c>
      <c r="S56" s="16">
        <f t="shared" si="1129"/>
        <v>7916.666666666667</v>
      </c>
      <c r="T56" s="16">
        <f t="shared" si="1129"/>
        <v>7916.666666666667</v>
      </c>
      <c r="U56" s="16">
        <f t="shared" si="1129"/>
        <v>7916.666666666667</v>
      </c>
      <c r="V56" s="16">
        <f t="shared" si="1129"/>
        <v>7916.666666666667</v>
      </c>
      <c r="W56" s="16">
        <f t="shared" si="1129"/>
        <v>7916.666666666667</v>
      </c>
      <c r="X56" s="16">
        <f t="shared" si="1129"/>
        <v>7916.666666666667</v>
      </c>
      <c r="Y56" s="16">
        <f t="shared" si="1129"/>
        <v>7916.666666666667</v>
      </c>
      <c r="Z56" s="16">
        <f t="shared" si="1129"/>
        <v>7916.666666666667</v>
      </c>
      <c r="AA56" s="16">
        <f t="shared" si="1129"/>
        <v>7916.666666666667</v>
      </c>
      <c r="AB56" s="16">
        <f t="shared" si="1129"/>
        <v>7916.666666666667</v>
      </c>
      <c r="AC56" s="16">
        <f t="shared" si="1129"/>
        <v>7916.666666666667</v>
      </c>
      <c r="AD56" s="16">
        <f t="shared" si="1129"/>
        <v>7916.666666666667</v>
      </c>
      <c r="AE56" s="16">
        <f t="shared" si="1129"/>
        <v>7916.666666666667</v>
      </c>
      <c r="AF56" s="16">
        <f t="shared" si="1129"/>
        <v>7916.666666666667</v>
      </c>
      <c r="AG56" s="16">
        <f t="shared" si="1129"/>
        <v>7916.666666666667</v>
      </c>
      <c r="AH56" s="16">
        <f t="shared" si="1129"/>
        <v>7916.666666666667</v>
      </c>
      <c r="AI56" s="16">
        <f t="shared" si="1129"/>
        <v>7916.666666666667</v>
      </c>
      <c r="AJ56" s="16">
        <f t="shared" si="1129"/>
        <v>7916.666666666667</v>
      </c>
      <c r="AK56" s="16">
        <f t="shared" si="1129"/>
        <v>7916.666666666667</v>
      </c>
      <c r="AL56" s="16">
        <f t="shared" si="1129"/>
        <v>7916.666666666667</v>
      </c>
      <c r="AM56" s="16">
        <f t="shared" si="1129"/>
        <v>7916.666666666667</v>
      </c>
      <c r="AN56" s="16">
        <f t="shared" si="1129"/>
        <v>7916.666666666667</v>
      </c>
      <c r="AO56" s="16">
        <f t="shared" si="1129"/>
        <v>7916.666666666667</v>
      </c>
      <c r="AP56" s="16">
        <f t="shared" si="1129"/>
        <v>7916.666666666667</v>
      </c>
      <c r="AQ56" s="16">
        <f t="shared" si="1129"/>
        <v>7916.666666666667</v>
      </c>
      <c r="AR56" s="16">
        <f t="shared" si="1129"/>
        <v>7916.666666666667</v>
      </c>
      <c r="AS56" s="16">
        <f t="shared" si="1129"/>
        <v>7916.666666666667</v>
      </c>
      <c r="AT56" s="16">
        <f t="shared" si="1129"/>
        <v>7916.666666666667</v>
      </c>
      <c r="AU56" s="16">
        <f t="shared" si="1129"/>
        <v>7916.666666666667</v>
      </c>
      <c r="AV56" s="16">
        <f t="shared" si="1129"/>
        <v>7916.666666666667</v>
      </c>
      <c r="AW56" s="16">
        <f t="shared" si="1129"/>
        <v>7916.666666666667</v>
      </c>
      <c r="AX56" s="16">
        <f t="shared" si="1129"/>
        <v>7916.666666666667</v>
      </c>
      <c r="AY56" s="16">
        <f t="shared" si="1129"/>
        <v>7916.666666666667</v>
      </c>
      <c r="AZ56" s="16">
        <f t="shared" si="1129"/>
        <v>7916.666666666667</v>
      </c>
      <c r="BA56" s="16">
        <f t="shared" si="1129"/>
        <v>7916.666666666667</v>
      </c>
      <c r="BB56" s="16">
        <f t="shared" si="1129"/>
        <v>7916.666666666667</v>
      </c>
      <c r="BC56" s="16">
        <f t="shared" si="1129"/>
        <v>7916.666666666667</v>
      </c>
      <c r="BD56" s="16">
        <f t="shared" si="1129"/>
        <v>7916.666666666667</v>
      </c>
      <c r="BE56" s="16">
        <f t="shared" si="1129"/>
        <v>7916.666666666667</v>
      </c>
      <c r="BF56" s="16">
        <f t="shared" si="1129"/>
        <v>7916.666666666667</v>
      </c>
      <c r="BG56" s="16">
        <f t="shared" si="1129"/>
        <v>7916.666666666667</v>
      </c>
      <c r="BH56" s="16">
        <f t="shared" si="1129"/>
        <v>7916.666666666667</v>
      </c>
      <c r="BI56" s="16">
        <f t="shared" si="1129"/>
        <v>7916.666666666667</v>
      </c>
      <c r="BJ56" s="16">
        <f t="shared" si="1129"/>
        <v>7916.666666666667</v>
      </c>
      <c r="BK56" s="16">
        <f t="shared" si="1129"/>
        <v>7916.666666666667</v>
      </c>
      <c r="BL56" s="16">
        <f t="shared" si="1129"/>
        <v>7916.666666666667</v>
      </c>
      <c r="BM56" s="16">
        <f t="shared" si="1129"/>
        <v>7916.666666666667</v>
      </c>
      <c r="BN56" s="16">
        <f t="shared" si="1129"/>
        <v>7916.666666666667</v>
      </c>
      <c r="BO56" s="16">
        <f t="shared" si="1129"/>
        <v>7916.666666666667</v>
      </c>
      <c r="BP56" s="16">
        <f t="shared" si="1129"/>
        <v>7916.666666666667</v>
      </c>
      <c r="BQ56" s="16">
        <f t="shared" si="1129"/>
        <v>7916.666666666667</v>
      </c>
      <c r="BR56" s="16">
        <f t="shared" si="1129"/>
        <v>7916.666666666667</v>
      </c>
      <c r="BS56" s="16">
        <f t="shared" si="1129"/>
        <v>7916.666666666667</v>
      </c>
      <c r="BT56" s="16">
        <f t="shared" si="1129"/>
        <v>7916.666666666667</v>
      </c>
      <c r="BU56" s="16">
        <f t="shared" si="1129"/>
        <v>7916.666666666667</v>
      </c>
      <c r="BV56" s="16">
        <f t="shared" si="1129"/>
        <v>7916.666666666667</v>
      </c>
      <c r="BW56" s="16">
        <f t="shared" si="1129"/>
        <v>7916.666666666667</v>
      </c>
      <c r="BX56" s="16">
        <f t="shared" ref="BX56:CT56" si="1130">BX57*($B$56/12)</f>
        <v>7916.666666666667</v>
      </c>
      <c r="BY56" s="16">
        <f t="shared" si="1130"/>
        <v>7916.666666666667</v>
      </c>
      <c r="BZ56" s="16">
        <f t="shared" si="1130"/>
        <v>7916.666666666667</v>
      </c>
      <c r="CA56" s="16">
        <f t="shared" si="1130"/>
        <v>7916.666666666667</v>
      </c>
      <c r="CB56" s="16">
        <f t="shared" si="1130"/>
        <v>7916.666666666667</v>
      </c>
      <c r="CC56" s="16">
        <f t="shared" si="1130"/>
        <v>7916.666666666667</v>
      </c>
      <c r="CD56" s="16">
        <f t="shared" si="1130"/>
        <v>7916.666666666667</v>
      </c>
      <c r="CE56" s="16">
        <f t="shared" si="1130"/>
        <v>7916.666666666667</v>
      </c>
      <c r="CF56" s="16">
        <f t="shared" si="1130"/>
        <v>7916.666666666667</v>
      </c>
      <c r="CG56" s="16">
        <f t="shared" si="1130"/>
        <v>7916.666666666667</v>
      </c>
      <c r="CH56" s="16">
        <f t="shared" si="1130"/>
        <v>7916.666666666667</v>
      </c>
      <c r="CI56" s="16">
        <f t="shared" si="1130"/>
        <v>7916.666666666667</v>
      </c>
      <c r="CJ56" s="16">
        <f t="shared" si="1130"/>
        <v>7916.666666666667</v>
      </c>
      <c r="CK56" s="16">
        <f t="shared" si="1130"/>
        <v>7916.666666666667</v>
      </c>
      <c r="CL56" s="16">
        <f t="shared" si="1130"/>
        <v>7916.666666666667</v>
      </c>
      <c r="CM56" s="16">
        <f t="shared" si="1130"/>
        <v>7916.666666666667</v>
      </c>
      <c r="CN56" s="16">
        <f t="shared" si="1130"/>
        <v>7916.666666666667</v>
      </c>
      <c r="CO56" s="16">
        <f t="shared" si="1130"/>
        <v>7916.666666666667</v>
      </c>
      <c r="CP56" s="16">
        <f t="shared" si="1130"/>
        <v>7916.666666666667</v>
      </c>
      <c r="CQ56" s="16">
        <f t="shared" si="1130"/>
        <v>7916.666666666667</v>
      </c>
      <c r="CR56" s="16">
        <f t="shared" si="1130"/>
        <v>7916.666666666667</v>
      </c>
      <c r="CS56" s="16">
        <f t="shared" si="1130"/>
        <v>7916.666666666667</v>
      </c>
      <c r="CT56" s="16">
        <f t="shared" si="1130"/>
        <v>7916.666666666667</v>
      </c>
      <c r="CU56" s="16"/>
    </row>
    <row r="57" spans="1:99" s="15" customFormat="1" x14ac:dyDescent="0.2">
      <c r="A57" s="22" t="s">
        <v>44</v>
      </c>
      <c r="H57" s="15">
        <v>0</v>
      </c>
      <c r="I57" s="15">
        <f>H57</f>
        <v>0</v>
      </c>
      <c r="J57" s="15">
        <f t="shared" ref="J57:U57" si="1131">I57</f>
        <v>0</v>
      </c>
      <c r="K57" s="15">
        <f t="shared" si="1131"/>
        <v>0</v>
      </c>
      <c r="L57" s="15">
        <f t="shared" si="1131"/>
        <v>0</v>
      </c>
      <c r="M57" s="15">
        <f t="shared" si="1131"/>
        <v>0</v>
      </c>
      <c r="N57" s="15">
        <f t="shared" si="1131"/>
        <v>0</v>
      </c>
      <c r="O57" s="18">
        <v>1</v>
      </c>
      <c r="P57" s="15">
        <f t="shared" si="1131"/>
        <v>1</v>
      </c>
      <c r="Q57" s="15">
        <f t="shared" si="1131"/>
        <v>1</v>
      </c>
      <c r="R57" s="15">
        <f t="shared" si="1131"/>
        <v>1</v>
      </c>
      <c r="S57" s="15">
        <f t="shared" si="1131"/>
        <v>1</v>
      </c>
      <c r="T57" s="15">
        <f t="shared" si="1131"/>
        <v>1</v>
      </c>
      <c r="U57" s="15">
        <f t="shared" si="1131"/>
        <v>1</v>
      </c>
      <c r="V57" s="15">
        <f t="shared" ref="V57:BE57" si="1132">U57</f>
        <v>1</v>
      </c>
      <c r="W57" s="15">
        <f t="shared" si="1132"/>
        <v>1</v>
      </c>
      <c r="X57" s="15">
        <f t="shared" si="1132"/>
        <v>1</v>
      </c>
      <c r="Y57" s="15">
        <f t="shared" si="1132"/>
        <v>1</v>
      </c>
      <c r="Z57" s="15">
        <f t="shared" si="1132"/>
        <v>1</v>
      </c>
      <c r="AA57" s="15">
        <f t="shared" si="1132"/>
        <v>1</v>
      </c>
      <c r="AB57" s="15">
        <f t="shared" si="1132"/>
        <v>1</v>
      </c>
      <c r="AC57" s="15">
        <f t="shared" si="1132"/>
        <v>1</v>
      </c>
      <c r="AD57" s="15">
        <f t="shared" si="1132"/>
        <v>1</v>
      </c>
      <c r="AE57" s="15">
        <f t="shared" si="1132"/>
        <v>1</v>
      </c>
      <c r="AF57" s="15">
        <f t="shared" si="1132"/>
        <v>1</v>
      </c>
      <c r="AG57" s="15">
        <f t="shared" si="1132"/>
        <v>1</v>
      </c>
      <c r="AH57" s="15">
        <v>1</v>
      </c>
      <c r="AI57" s="15">
        <f t="shared" si="1132"/>
        <v>1</v>
      </c>
      <c r="AJ57" s="15">
        <f t="shared" si="1132"/>
        <v>1</v>
      </c>
      <c r="AK57" s="15">
        <f t="shared" si="1132"/>
        <v>1</v>
      </c>
      <c r="AL57" s="15">
        <f t="shared" si="1132"/>
        <v>1</v>
      </c>
      <c r="AM57" s="15">
        <f t="shared" si="1132"/>
        <v>1</v>
      </c>
      <c r="AN57" s="15">
        <f t="shared" si="1132"/>
        <v>1</v>
      </c>
      <c r="AO57" s="15">
        <f t="shared" si="1132"/>
        <v>1</v>
      </c>
      <c r="AP57" s="15">
        <f t="shared" si="1132"/>
        <v>1</v>
      </c>
      <c r="AQ57" s="15">
        <f t="shared" si="1132"/>
        <v>1</v>
      </c>
      <c r="AR57" s="15">
        <f t="shared" si="1132"/>
        <v>1</v>
      </c>
      <c r="AS57" s="15">
        <f t="shared" si="1132"/>
        <v>1</v>
      </c>
      <c r="AT57" s="15">
        <f t="shared" si="1132"/>
        <v>1</v>
      </c>
      <c r="AU57" s="15">
        <f t="shared" si="1132"/>
        <v>1</v>
      </c>
      <c r="AV57" s="15">
        <f t="shared" si="1132"/>
        <v>1</v>
      </c>
      <c r="AW57" s="15">
        <f t="shared" si="1132"/>
        <v>1</v>
      </c>
      <c r="AX57" s="15">
        <f t="shared" si="1132"/>
        <v>1</v>
      </c>
      <c r="AY57" s="15">
        <f t="shared" si="1132"/>
        <v>1</v>
      </c>
      <c r="AZ57" s="15">
        <f t="shared" si="1132"/>
        <v>1</v>
      </c>
      <c r="BA57" s="15">
        <f t="shared" si="1132"/>
        <v>1</v>
      </c>
      <c r="BB57" s="15">
        <f t="shared" si="1132"/>
        <v>1</v>
      </c>
      <c r="BC57" s="15">
        <f t="shared" si="1132"/>
        <v>1</v>
      </c>
      <c r="BD57" s="15">
        <f t="shared" si="1132"/>
        <v>1</v>
      </c>
      <c r="BE57" s="15">
        <f t="shared" si="1132"/>
        <v>1</v>
      </c>
      <c r="BF57" s="15">
        <f t="shared" ref="BF57" si="1133">BE57</f>
        <v>1</v>
      </c>
      <c r="BG57" s="15">
        <f t="shared" ref="BG57" si="1134">BF57</f>
        <v>1</v>
      </c>
      <c r="BH57" s="15">
        <f t="shared" ref="BH57" si="1135">BG57</f>
        <v>1</v>
      </c>
      <c r="BI57" s="15">
        <f t="shared" ref="BI57" si="1136">BH57</f>
        <v>1</v>
      </c>
      <c r="BJ57" s="15">
        <f t="shared" ref="BJ57" si="1137">BI57</f>
        <v>1</v>
      </c>
      <c r="BK57" s="15">
        <f t="shared" ref="BK57" si="1138">BJ57</f>
        <v>1</v>
      </c>
      <c r="BL57" s="15">
        <f t="shared" ref="BL57" si="1139">BK57</f>
        <v>1</v>
      </c>
      <c r="BM57" s="15">
        <f t="shared" ref="BM57" si="1140">BL57</f>
        <v>1</v>
      </c>
      <c r="BN57" s="15">
        <f t="shared" ref="BN57" si="1141">BM57</f>
        <v>1</v>
      </c>
      <c r="BO57" s="15">
        <f t="shared" ref="BO57" si="1142">BN57</f>
        <v>1</v>
      </c>
      <c r="BP57" s="15">
        <f t="shared" ref="BP57" si="1143">BO57</f>
        <v>1</v>
      </c>
      <c r="BQ57" s="15">
        <f t="shared" ref="BQ57" si="1144">BP57</f>
        <v>1</v>
      </c>
      <c r="BR57" s="15">
        <f t="shared" ref="BR57" si="1145">BQ57</f>
        <v>1</v>
      </c>
      <c r="BS57" s="15">
        <f t="shared" ref="BS57" si="1146">BR57</f>
        <v>1</v>
      </c>
      <c r="BT57" s="15">
        <f t="shared" ref="BT57" si="1147">BS57</f>
        <v>1</v>
      </c>
      <c r="BU57" s="15">
        <f t="shared" ref="BU57" si="1148">BT57</f>
        <v>1</v>
      </c>
      <c r="BV57" s="15">
        <f t="shared" ref="BV57" si="1149">BU57</f>
        <v>1</v>
      </c>
      <c r="BW57" s="15">
        <f t="shared" ref="BW57" si="1150">BV57</f>
        <v>1</v>
      </c>
      <c r="BX57" s="15">
        <f t="shared" ref="BX57" si="1151">BW57</f>
        <v>1</v>
      </c>
      <c r="BY57" s="15">
        <f t="shared" ref="BY57" si="1152">BX57</f>
        <v>1</v>
      </c>
      <c r="BZ57" s="15">
        <f t="shared" ref="BZ57" si="1153">BY57</f>
        <v>1</v>
      </c>
      <c r="CA57" s="15">
        <f t="shared" ref="CA57" si="1154">BZ57</f>
        <v>1</v>
      </c>
      <c r="CB57" s="15">
        <f t="shared" ref="CB57" si="1155">CA57</f>
        <v>1</v>
      </c>
      <c r="CC57" s="15">
        <f t="shared" ref="CC57" si="1156">CB57</f>
        <v>1</v>
      </c>
      <c r="CD57" s="15">
        <f t="shared" ref="CD57" si="1157">CC57</f>
        <v>1</v>
      </c>
      <c r="CE57" s="15">
        <f t="shared" ref="CE57" si="1158">CD57</f>
        <v>1</v>
      </c>
      <c r="CF57" s="15">
        <f t="shared" ref="CF57" si="1159">CE57</f>
        <v>1</v>
      </c>
      <c r="CG57" s="15">
        <f t="shared" ref="CG57" si="1160">CF57</f>
        <v>1</v>
      </c>
      <c r="CH57" s="15">
        <f t="shared" ref="CH57" si="1161">CG57</f>
        <v>1</v>
      </c>
      <c r="CI57" s="15">
        <f t="shared" ref="CI57" si="1162">CH57</f>
        <v>1</v>
      </c>
      <c r="CJ57" s="15">
        <f t="shared" ref="CJ57" si="1163">CI57</f>
        <v>1</v>
      </c>
      <c r="CK57" s="15">
        <f t="shared" ref="CK57" si="1164">CJ57</f>
        <v>1</v>
      </c>
      <c r="CL57" s="15">
        <f t="shared" ref="CL57" si="1165">CK57</f>
        <v>1</v>
      </c>
      <c r="CM57" s="15">
        <f t="shared" ref="CM57" si="1166">CL57</f>
        <v>1</v>
      </c>
      <c r="CN57" s="15">
        <f t="shared" ref="CN57" si="1167">CM57</f>
        <v>1</v>
      </c>
      <c r="CO57" s="15">
        <f t="shared" ref="CO57" si="1168">CN57</f>
        <v>1</v>
      </c>
      <c r="CP57" s="15">
        <f t="shared" ref="CP57" si="1169">CO57</f>
        <v>1</v>
      </c>
      <c r="CQ57" s="15">
        <f t="shared" ref="CQ57" si="1170">CP57</f>
        <v>1</v>
      </c>
      <c r="CR57" s="15">
        <f t="shared" ref="CR57" si="1171">CQ57</f>
        <v>1</v>
      </c>
      <c r="CS57" s="15">
        <f t="shared" ref="CS57" si="1172">CR57</f>
        <v>1</v>
      </c>
      <c r="CT57" s="15">
        <f t="shared" ref="CT57" si="1173">CS57</f>
        <v>1</v>
      </c>
    </row>
    <row r="58" spans="1:99" s="15" customFormat="1" ht="6.4" customHeight="1" x14ac:dyDescent="0.2">
      <c r="A58" s="22"/>
    </row>
    <row r="59" spans="1:99" s="15" customFormat="1" ht="11.25" customHeight="1" x14ac:dyDescent="0.2">
      <c r="A59" s="17" t="s">
        <v>166</v>
      </c>
      <c r="B59" s="14">
        <v>100000</v>
      </c>
      <c r="H59" s="16">
        <f t="shared" ref="H59:J59" si="1174">H60*($B$59/12)</f>
        <v>0</v>
      </c>
      <c r="I59" s="16">
        <f t="shared" si="1174"/>
        <v>0</v>
      </c>
      <c r="J59" s="16">
        <f t="shared" si="1174"/>
        <v>0</v>
      </c>
      <c r="K59" s="16">
        <f>K60*($B$59/12)</f>
        <v>0</v>
      </c>
      <c r="L59" s="16">
        <f t="shared" ref="L59:BW59" si="1175">L60*($B$59/12)</f>
        <v>0</v>
      </c>
      <c r="M59" s="16">
        <f t="shared" si="1175"/>
        <v>0</v>
      </c>
      <c r="N59" s="16">
        <f t="shared" si="1175"/>
        <v>0</v>
      </c>
      <c r="O59" s="16">
        <f t="shared" si="1175"/>
        <v>0</v>
      </c>
      <c r="P59" s="16">
        <f t="shared" si="1175"/>
        <v>8333.3333333333339</v>
      </c>
      <c r="Q59" s="16">
        <f t="shared" si="1175"/>
        <v>8333.3333333333339</v>
      </c>
      <c r="R59" s="16">
        <f t="shared" si="1175"/>
        <v>8333.3333333333339</v>
      </c>
      <c r="S59" s="16">
        <f t="shared" si="1175"/>
        <v>8333.3333333333339</v>
      </c>
      <c r="T59" s="16">
        <f t="shared" si="1175"/>
        <v>8333.3333333333339</v>
      </c>
      <c r="U59" s="16">
        <f>U60*($B$59/12)</f>
        <v>8333.3333333333339</v>
      </c>
      <c r="V59" s="16">
        <f t="shared" si="1175"/>
        <v>8333.3333333333339</v>
      </c>
      <c r="W59" s="16">
        <f t="shared" si="1175"/>
        <v>8333.3333333333339</v>
      </c>
      <c r="X59" s="16">
        <f t="shared" si="1175"/>
        <v>8333.3333333333339</v>
      </c>
      <c r="Y59" s="16">
        <f t="shared" si="1175"/>
        <v>8333.3333333333339</v>
      </c>
      <c r="Z59" s="16">
        <f t="shared" si="1175"/>
        <v>8333.3333333333339</v>
      </c>
      <c r="AA59" s="16">
        <f t="shared" si="1175"/>
        <v>8333.3333333333339</v>
      </c>
      <c r="AB59" s="16">
        <f t="shared" si="1175"/>
        <v>8333.3333333333339</v>
      </c>
      <c r="AC59" s="16">
        <f t="shared" si="1175"/>
        <v>8333.3333333333339</v>
      </c>
      <c r="AD59" s="16">
        <f t="shared" si="1175"/>
        <v>8333.3333333333339</v>
      </c>
      <c r="AE59" s="16">
        <f t="shared" si="1175"/>
        <v>8333.3333333333339</v>
      </c>
      <c r="AF59" s="16">
        <f t="shared" si="1175"/>
        <v>8333.3333333333339</v>
      </c>
      <c r="AG59" s="16">
        <f t="shared" si="1175"/>
        <v>8333.3333333333339</v>
      </c>
      <c r="AH59" s="16">
        <f t="shared" si="1175"/>
        <v>8333.3333333333339</v>
      </c>
      <c r="AI59" s="16">
        <f t="shared" si="1175"/>
        <v>8333.3333333333339</v>
      </c>
      <c r="AJ59" s="16">
        <f t="shared" si="1175"/>
        <v>8333.3333333333339</v>
      </c>
      <c r="AK59" s="16">
        <f t="shared" si="1175"/>
        <v>8333.3333333333339</v>
      </c>
      <c r="AL59" s="16">
        <f t="shared" si="1175"/>
        <v>8333.3333333333339</v>
      </c>
      <c r="AM59" s="16">
        <f t="shared" si="1175"/>
        <v>8333.3333333333339</v>
      </c>
      <c r="AN59" s="16">
        <f t="shared" si="1175"/>
        <v>8333.3333333333339</v>
      </c>
      <c r="AO59" s="16">
        <f t="shared" si="1175"/>
        <v>8333.3333333333339</v>
      </c>
      <c r="AP59" s="16">
        <f t="shared" si="1175"/>
        <v>8333.3333333333339</v>
      </c>
      <c r="AQ59" s="16">
        <f t="shared" si="1175"/>
        <v>8333.3333333333339</v>
      </c>
      <c r="AR59" s="16">
        <f t="shared" si="1175"/>
        <v>8333.3333333333339</v>
      </c>
      <c r="AS59" s="16">
        <f t="shared" si="1175"/>
        <v>8333.3333333333339</v>
      </c>
      <c r="AT59" s="16">
        <f t="shared" si="1175"/>
        <v>8333.3333333333339</v>
      </c>
      <c r="AU59" s="16">
        <f t="shared" si="1175"/>
        <v>8333.3333333333339</v>
      </c>
      <c r="AV59" s="16">
        <f t="shared" si="1175"/>
        <v>8333.3333333333339</v>
      </c>
      <c r="AW59" s="16">
        <f t="shared" si="1175"/>
        <v>8333.3333333333339</v>
      </c>
      <c r="AX59" s="16">
        <f t="shared" si="1175"/>
        <v>8333.3333333333339</v>
      </c>
      <c r="AY59" s="16">
        <f t="shared" si="1175"/>
        <v>8333.3333333333339</v>
      </c>
      <c r="AZ59" s="16">
        <f t="shared" si="1175"/>
        <v>8333.3333333333339</v>
      </c>
      <c r="BA59" s="16">
        <f t="shared" si="1175"/>
        <v>8333.3333333333339</v>
      </c>
      <c r="BB59" s="16">
        <f t="shared" si="1175"/>
        <v>8333.3333333333339</v>
      </c>
      <c r="BC59" s="16">
        <f t="shared" si="1175"/>
        <v>8333.3333333333339</v>
      </c>
      <c r="BD59" s="16">
        <f t="shared" si="1175"/>
        <v>8333.3333333333339</v>
      </c>
      <c r="BE59" s="16">
        <f t="shared" si="1175"/>
        <v>8333.3333333333339</v>
      </c>
      <c r="BF59" s="16">
        <f t="shared" si="1175"/>
        <v>8333.3333333333339</v>
      </c>
      <c r="BG59" s="16">
        <f t="shared" si="1175"/>
        <v>8333.3333333333339</v>
      </c>
      <c r="BH59" s="16">
        <f t="shared" si="1175"/>
        <v>8333.3333333333339</v>
      </c>
      <c r="BI59" s="16">
        <f t="shared" si="1175"/>
        <v>8333.3333333333339</v>
      </c>
      <c r="BJ59" s="16">
        <f t="shared" si="1175"/>
        <v>8333.3333333333339</v>
      </c>
      <c r="BK59" s="16">
        <f t="shared" si="1175"/>
        <v>8333.3333333333339</v>
      </c>
      <c r="BL59" s="16">
        <f t="shared" si="1175"/>
        <v>8333.3333333333339</v>
      </c>
      <c r="BM59" s="16">
        <f t="shared" si="1175"/>
        <v>8333.3333333333339</v>
      </c>
      <c r="BN59" s="16">
        <f t="shared" si="1175"/>
        <v>8333.3333333333339</v>
      </c>
      <c r="BO59" s="16">
        <f t="shared" si="1175"/>
        <v>8333.3333333333339</v>
      </c>
      <c r="BP59" s="16">
        <f t="shared" si="1175"/>
        <v>8333.3333333333339</v>
      </c>
      <c r="BQ59" s="16">
        <f t="shared" si="1175"/>
        <v>8333.3333333333339</v>
      </c>
      <c r="BR59" s="16">
        <f t="shared" si="1175"/>
        <v>8333.3333333333339</v>
      </c>
      <c r="BS59" s="16">
        <f t="shared" si="1175"/>
        <v>8333.3333333333339</v>
      </c>
      <c r="BT59" s="16">
        <f t="shared" si="1175"/>
        <v>8333.3333333333339</v>
      </c>
      <c r="BU59" s="16">
        <f t="shared" si="1175"/>
        <v>8333.3333333333339</v>
      </c>
      <c r="BV59" s="16">
        <f t="shared" si="1175"/>
        <v>8333.3333333333339</v>
      </c>
      <c r="BW59" s="16">
        <f t="shared" si="1175"/>
        <v>8333.3333333333339</v>
      </c>
      <c r="BX59" s="16">
        <f t="shared" ref="BX59:CT59" si="1176">BX60*($B$59/12)</f>
        <v>8333.3333333333339</v>
      </c>
      <c r="BY59" s="16">
        <f t="shared" si="1176"/>
        <v>8333.3333333333339</v>
      </c>
      <c r="BZ59" s="16">
        <f t="shared" si="1176"/>
        <v>8333.3333333333339</v>
      </c>
      <c r="CA59" s="16">
        <f t="shared" si="1176"/>
        <v>8333.3333333333339</v>
      </c>
      <c r="CB59" s="16">
        <f t="shared" si="1176"/>
        <v>8333.3333333333339</v>
      </c>
      <c r="CC59" s="16">
        <f t="shared" si="1176"/>
        <v>8333.3333333333339</v>
      </c>
      <c r="CD59" s="16">
        <f t="shared" si="1176"/>
        <v>8333.3333333333339</v>
      </c>
      <c r="CE59" s="16">
        <f t="shared" si="1176"/>
        <v>8333.3333333333339</v>
      </c>
      <c r="CF59" s="16">
        <f t="shared" si="1176"/>
        <v>8333.3333333333339</v>
      </c>
      <c r="CG59" s="16">
        <f t="shared" si="1176"/>
        <v>8333.3333333333339</v>
      </c>
      <c r="CH59" s="16">
        <f t="shared" si="1176"/>
        <v>8333.3333333333339</v>
      </c>
      <c r="CI59" s="16">
        <f t="shared" si="1176"/>
        <v>8333.3333333333339</v>
      </c>
      <c r="CJ59" s="16">
        <f t="shared" si="1176"/>
        <v>8333.3333333333339</v>
      </c>
      <c r="CK59" s="16">
        <f t="shared" si="1176"/>
        <v>8333.3333333333339</v>
      </c>
      <c r="CL59" s="16">
        <f t="shared" si="1176"/>
        <v>8333.3333333333339</v>
      </c>
      <c r="CM59" s="16">
        <f t="shared" si="1176"/>
        <v>8333.3333333333339</v>
      </c>
      <c r="CN59" s="16">
        <f t="shared" si="1176"/>
        <v>8333.3333333333339</v>
      </c>
      <c r="CO59" s="16">
        <f t="shared" si="1176"/>
        <v>8333.3333333333339</v>
      </c>
      <c r="CP59" s="16">
        <f t="shared" si="1176"/>
        <v>8333.3333333333339</v>
      </c>
      <c r="CQ59" s="16">
        <f t="shared" si="1176"/>
        <v>8333.3333333333339</v>
      </c>
      <c r="CR59" s="16">
        <f t="shared" si="1176"/>
        <v>8333.3333333333339</v>
      </c>
      <c r="CS59" s="16">
        <f t="shared" si="1176"/>
        <v>8333.3333333333339</v>
      </c>
      <c r="CT59" s="16">
        <f t="shared" si="1176"/>
        <v>8333.3333333333339</v>
      </c>
      <c r="CU59" s="16"/>
    </row>
    <row r="60" spans="1:99" s="15" customFormat="1" x14ac:dyDescent="0.2">
      <c r="A60" s="22" t="s">
        <v>44</v>
      </c>
      <c r="H60" s="15">
        <v>0</v>
      </c>
      <c r="I60" s="1">
        <f>H60</f>
        <v>0</v>
      </c>
      <c r="J60" s="1">
        <f t="shared" ref="J60:T60" si="1177">I60</f>
        <v>0</v>
      </c>
      <c r="K60" s="1">
        <f t="shared" si="1177"/>
        <v>0</v>
      </c>
      <c r="L60" s="1">
        <f t="shared" si="1177"/>
        <v>0</v>
      </c>
      <c r="M60" s="1">
        <f t="shared" si="1177"/>
        <v>0</v>
      </c>
      <c r="N60" s="1">
        <f t="shared" si="1177"/>
        <v>0</v>
      </c>
      <c r="O60" s="1">
        <f t="shared" si="1177"/>
        <v>0</v>
      </c>
      <c r="P60" s="8">
        <v>1</v>
      </c>
      <c r="Q60" s="1">
        <f t="shared" si="1177"/>
        <v>1</v>
      </c>
      <c r="R60" s="1">
        <f t="shared" si="1177"/>
        <v>1</v>
      </c>
      <c r="S60" s="1">
        <f t="shared" si="1177"/>
        <v>1</v>
      </c>
      <c r="T60" s="1">
        <f t="shared" si="1177"/>
        <v>1</v>
      </c>
      <c r="U60" s="15">
        <v>1</v>
      </c>
      <c r="V60" s="15">
        <f t="shared" ref="V60:BE60" si="1178">U60</f>
        <v>1</v>
      </c>
      <c r="W60" s="15">
        <f t="shared" si="1178"/>
        <v>1</v>
      </c>
      <c r="X60" s="15">
        <f t="shared" si="1178"/>
        <v>1</v>
      </c>
      <c r="Y60" s="15">
        <f t="shared" si="1178"/>
        <v>1</v>
      </c>
      <c r="Z60" s="15">
        <f t="shared" si="1178"/>
        <v>1</v>
      </c>
      <c r="AA60" s="15">
        <f t="shared" si="1178"/>
        <v>1</v>
      </c>
      <c r="AB60" s="15">
        <f t="shared" si="1178"/>
        <v>1</v>
      </c>
      <c r="AC60" s="15">
        <f t="shared" si="1178"/>
        <v>1</v>
      </c>
      <c r="AD60" s="15">
        <f t="shared" si="1178"/>
        <v>1</v>
      </c>
      <c r="AE60" s="15">
        <f t="shared" si="1178"/>
        <v>1</v>
      </c>
      <c r="AF60" s="15">
        <f t="shared" si="1178"/>
        <v>1</v>
      </c>
      <c r="AG60" s="15">
        <f t="shared" si="1178"/>
        <v>1</v>
      </c>
      <c r="AH60" s="15">
        <f t="shared" si="1178"/>
        <v>1</v>
      </c>
      <c r="AI60" s="15">
        <f t="shared" si="1178"/>
        <v>1</v>
      </c>
      <c r="AJ60" s="15">
        <f t="shared" si="1178"/>
        <v>1</v>
      </c>
      <c r="AK60" s="15">
        <f t="shared" si="1178"/>
        <v>1</v>
      </c>
      <c r="AL60" s="15">
        <f t="shared" si="1178"/>
        <v>1</v>
      </c>
      <c r="AM60" s="15">
        <f t="shared" si="1178"/>
        <v>1</v>
      </c>
      <c r="AN60" s="15">
        <f t="shared" si="1178"/>
        <v>1</v>
      </c>
      <c r="AO60" s="15">
        <f t="shared" si="1178"/>
        <v>1</v>
      </c>
      <c r="AP60" s="15">
        <f t="shared" si="1178"/>
        <v>1</v>
      </c>
      <c r="AQ60" s="15">
        <f t="shared" si="1178"/>
        <v>1</v>
      </c>
      <c r="AR60" s="15">
        <f t="shared" si="1178"/>
        <v>1</v>
      </c>
      <c r="AS60" s="15">
        <f t="shared" si="1178"/>
        <v>1</v>
      </c>
      <c r="AT60" s="15">
        <f t="shared" si="1178"/>
        <v>1</v>
      </c>
      <c r="AU60" s="15">
        <f t="shared" si="1178"/>
        <v>1</v>
      </c>
      <c r="AV60" s="15">
        <f t="shared" si="1178"/>
        <v>1</v>
      </c>
      <c r="AW60" s="15">
        <f t="shared" si="1178"/>
        <v>1</v>
      </c>
      <c r="AX60" s="15">
        <f t="shared" si="1178"/>
        <v>1</v>
      </c>
      <c r="AY60" s="15">
        <f t="shared" si="1178"/>
        <v>1</v>
      </c>
      <c r="AZ60" s="15">
        <f t="shared" si="1178"/>
        <v>1</v>
      </c>
      <c r="BA60" s="15">
        <f t="shared" si="1178"/>
        <v>1</v>
      </c>
      <c r="BB60" s="15">
        <f t="shared" si="1178"/>
        <v>1</v>
      </c>
      <c r="BC60" s="15">
        <f t="shared" si="1178"/>
        <v>1</v>
      </c>
      <c r="BD60" s="15">
        <f t="shared" si="1178"/>
        <v>1</v>
      </c>
      <c r="BE60" s="15">
        <f t="shared" si="1178"/>
        <v>1</v>
      </c>
      <c r="BF60" s="15">
        <f t="shared" ref="BF60" si="1179">BE60</f>
        <v>1</v>
      </c>
      <c r="BG60" s="15">
        <f t="shared" ref="BG60" si="1180">BF60</f>
        <v>1</v>
      </c>
      <c r="BH60" s="15">
        <f t="shared" ref="BH60" si="1181">BG60</f>
        <v>1</v>
      </c>
      <c r="BI60" s="15">
        <f t="shared" ref="BI60" si="1182">BH60</f>
        <v>1</v>
      </c>
      <c r="BJ60" s="15">
        <f t="shared" ref="BJ60" si="1183">BI60</f>
        <v>1</v>
      </c>
      <c r="BK60" s="15">
        <f t="shared" ref="BK60" si="1184">BJ60</f>
        <v>1</v>
      </c>
      <c r="BL60" s="15">
        <f t="shared" ref="BL60" si="1185">BK60</f>
        <v>1</v>
      </c>
      <c r="BM60" s="15">
        <f t="shared" ref="BM60" si="1186">BL60</f>
        <v>1</v>
      </c>
      <c r="BN60" s="15">
        <f t="shared" ref="BN60" si="1187">BM60</f>
        <v>1</v>
      </c>
      <c r="BO60" s="15">
        <f t="shared" ref="BO60" si="1188">BN60</f>
        <v>1</v>
      </c>
      <c r="BP60" s="15">
        <f t="shared" ref="BP60" si="1189">BO60</f>
        <v>1</v>
      </c>
      <c r="BQ60" s="15">
        <f t="shared" ref="BQ60" si="1190">BP60</f>
        <v>1</v>
      </c>
      <c r="BR60" s="15">
        <f t="shared" ref="BR60" si="1191">BQ60</f>
        <v>1</v>
      </c>
      <c r="BS60" s="15">
        <f t="shared" ref="BS60" si="1192">BR60</f>
        <v>1</v>
      </c>
      <c r="BT60" s="15">
        <f t="shared" ref="BT60" si="1193">BS60</f>
        <v>1</v>
      </c>
      <c r="BU60" s="15">
        <f t="shared" ref="BU60" si="1194">BT60</f>
        <v>1</v>
      </c>
      <c r="BV60" s="15">
        <f t="shared" ref="BV60" si="1195">BU60</f>
        <v>1</v>
      </c>
      <c r="BW60" s="15">
        <f t="shared" ref="BW60" si="1196">BV60</f>
        <v>1</v>
      </c>
      <c r="BX60" s="15">
        <f t="shared" ref="BX60" si="1197">BW60</f>
        <v>1</v>
      </c>
      <c r="BY60" s="15">
        <f t="shared" ref="BY60" si="1198">BX60</f>
        <v>1</v>
      </c>
      <c r="BZ60" s="15">
        <f t="shared" ref="BZ60" si="1199">BY60</f>
        <v>1</v>
      </c>
      <c r="CA60" s="15">
        <f t="shared" ref="CA60" si="1200">BZ60</f>
        <v>1</v>
      </c>
      <c r="CB60" s="15">
        <f t="shared" ref="CB60" si="1201">CA60</f>
        <v>1</v>
      </c>
      <c r="CC60" s="15">
        <f t="shared" ref="CC60" si="1202">CB60</f>
        <v>1</v>
      </c>
      <c r="CD60" s="15">
        <f t="shared" ref="CD60" si="1203">CC60</f>
        <v>1</v>
      </c>
      <c r="CE60" s="15">
        <f t="shared" ref="CE60" si="1204">CD60</f>
        <v>1</v>
      </c>
      <c r="CF60" s="15">
        <f t="shared" ref="CF60" si="1205">CE60</f>
        <v>1</v>
      </c>
      <c r="CG60" s="15">
        <f t="shared" ref="CG60" si="1206">CF60</f>
        <v>1</v>
      </c>
      <c r="CH60" s="15">
        <f t="shared" ref="CH60" si="1207">CG60</f>
        <v>1</v>
      </c>
      <c r="CI60" s="15">
        <f t="shared" ref="CI60" si="1208">CH60</f>
        <v>1</v>
      </c>
      <c r="CJ60" s="15">
        <f t="shared" ref="CJ60" si="1209">CI60</f>
        <v>1</v>
      </c>
      <c r="CK60" s="15">
        <f t="shared" ref="CK60" si="1210">CJ60</f>
        <v>1</v>
      </c>
      <c r="CL60" s="15">
        <f t="shared" ref="CL60" si="1211">CK60</f>
        <v>1</v>
      </c>
      <c r="CM60" s="15">
        <f t="shared" ref="CM60" si="1212">CL60</f>
        <v>1</v>
      </c>
      <c r="CN60" s="15">
        <f t="shared" ref="CN60" si="1213">CM60</f>
        <v>1</v>
      </c>
      <c r="CO60" s="15">
        <f t="shared" ref="CO60" si="1214">CN60</f>
        <v>1</v>
      </c>
      <c r="CP60" s="15">
        <f t="shared" ref="CP60" si="1215">CO60</f>
        <v>1</v>
      </c>
      <c r="CQ60" s="15">
        <f t="shared" ref="CQ60" si="1216">CP60</f>
        <v>1</v>
      </c>
      <c r="CR60" s="15">
        <f t="shared" ref="CR60" si="1217">CQ60</f>
        <v>1</v>
      </c>
      <c r="CS60" s="15">
        <f t="shared" ref="CS60" si="1218">CR60</f>
        <v>1</v>
      </c>
      <c r="CT60" s="15">
        <f t="shared" ref="CT60" si="1219">CS60</f>
        <v>1</v>
      </c>
    </row>
    <row r="61" spans="1:99" s="13" customFormat="1" ht="6.4" customHeight="1" x14ac:dyDescent="0.2">
      <c r="A61" s="23"/>
    </row>
    <row r="62" spans="1:99" s="15" customFormat="1" x14ac:dyDescent="0.2">
      <c r="A62" s="17" t="s">
        <v>312</v>
      </c>
      <c r="B62" s="14">
        <v>125000</v>
      </c>
      <c r="H62" s="16">
        <f t="shared" ref="H62:K62" si="1220">H63*($B$62/12)</f>
        <v>0</v>
      </c>
      <c r="I62" s="16">
        <f t="shared" si="1220"/>
        <v>0</v>
      </c>
      <c r="J62" s="16">
        <f t="shared" si="1220"/>
        <v>0</v>
      </c>
      <c r="K62" s="16">
        <f t="shared" si="1220"/>
        <v>0</v>
      </c>
      <c r="L62" s="16">
        <f>L63*($B$62/12)</f>
        <v>10416.666666666666</v>
      </c>
      <c r="M62" s="16">
        <f t="shared" ref="M62:BX62" si="1221">M63*($B$62/12)</f>
        <v>10416.666666666666</v>
      </c>
      <c r="N62" s="16">
        <f t="shared" si="1221"/>
        <v>10416.666666666666</v>
      </c>
      <c r="O62" s="16">
        <f t="shared" si="1221"/>
        <v>10416.666666666666</v>
      </c>
      <c r="P62" s="16">
        <f t="shared" si="1221"/>
        <v>10416.666666666666</v>
      </c>
      <c r="Q62" s="16">
        <f t="shared" si="1221"/>
        <v>10416.666666666666</v>
      </c>
      <c r="R62" s="16">
        <f t="shared" si="1221"/>
        <v>10416.666666666666</v>
      </c>
      <c r="S62" s="16">
        <f t="shared" si="1221"/>
        <v>10416.666666666666</v>
      </c>
      <c r="T62" s="16">
        <f t="shared" si="1221"/>
        <v>10416.666666666666</v>
      </c>
      <c r="U62" s="16">
        <f t="shared" si="1221"/>
        <v>10416.666666666666</v>
      </c>
      <c r="V62" s="16">
        <f t="shared" si="1221"/>
        <v>10416.666666666666</v>
      </c>
      <c r="W62" s="16">
        <f t="shared" si="1221"/>
        <v>10416.666666666666</v>
      </c>
      <c r="X62" s="16">
        <f t="shared" si="1221"/>
        <v>10416.666666666666</v>
      </c>
      <c r="Y62" s="16">
        <f t="shared" si="1221"/>
        <v>10416.666666666666</v>
      </c>
      <c r="Z62" s="16">
        <f t="shared" si="1221"/>
        <v>10416.666666666666</v>
      </c>
      <c r="AA62" s="16">
        <f t="shared" si="1221"/>
        <v>10416.666666666666</v>
      </c>
      <c r="AB62" s="16">
        <f t="shared" si="1221"/>
        <v>10416.666666666666</v>
      </c>
      <c r="AC62" s="16">
        <f t="shared" si="1221"/>
        <v>10416.666666666666</v>
      </c>
      <c r="AD62" s="16">
        <f t="shared" si="1221"/>
        <v>10416.666666666666</v>
      </c>
      <c r="AE62" s="16">
        <f t="shared" si="1221"/>
        <v>10416.666666666666</v>
      </c>
      <c r="AF62" s="16">
        <f t="shared" si="1221"/>
        <v>10416.666666666666</v>
      </c>
      <c r="AG62" s="16">
        <f t="shared" si="1221"/>
        <v>10416.666666666666</v>
      </c>
      <c r="AH62" s="16">
        <f t="shared" si="1221"/>
        <v>10416.666666666666</v>
      </c>
      <c r="AI62" s="16">
        <f t="shared" si="1221"/>
        <v>10416.666666666666</v>
      </c>
      <c r="AJ62" s="16">
        <f t="shared" si="1221"/>
        <v>10416.666666666666</v>
      </c>
      <c r="AK62" s="16">
        <f t="shared" si="1221"/>
        <v>10416.666666666666</v>
      </c>
      <c r="AL62" s="16">
        <f t="shared" si="1221"/>
        <v>10416.666666666666</v>
      </c>
      <c r="AM62" s="16">
        <f t="shared" si="1221"/>
        <v>10416.666666666666</v>
      </c>
      <c r="AN62" s="16">
        <f t="shared" si="1221"/>
        <v>10416.666666666666</v>
      </c>
      <c r="AO62" s="16">
        <f t="shared" si="1221"/>
        <v>10416.666666666666</v>
      </c>
      <c r="AP62" s="16">
        <f t="shared" si="1221"/>
        <v>10416.666666666666</v>
      </c>
      <c r="AQ62" s="16">
        <f t="shared" si="1221"/>
        <v>10416.666666666666</v>
      </c>
      <c r="AR62" s="16">
        <f t="shared" si="1221"/>
        <v>10416.666666666666</v>
      </c>
      <c r="AS62" s="16">
        <f t="shared" si="1221"/>
        <v>10416.666666666666</v>
      </c>
      <c r="AT62" s="16">
        <f t="shared" si="1221"/>
        <v>10416.666666666666</v>
      </c>
      <c r="AU62" s="16">
        <f t="shared" si="1221"/>
        <v>10416.666666666666</v>
      </c>
      <c r="AV62" s="16">
        <f t="shared" si="1221"/>
        <v>10416.666666666666</v>
      </c>
      <c r="AW62" s="16">
        <f t="shared" si="1221"/>
        <v>10416.666666666666</v>
      </c>
      <c r="AX62" s="16">
        <f t="shared" si="1221"/>
        <v>10416.666666666666</v>
      </c>
      <c r="AY62" s="16">
        <f t="shared" si="1221"/>
        <v>10416.666666666666</v>
      </c>
      <c r="AZ62" s="16">
        <f t="shared" si="1221"/>
        <v>10416.666666666666</v>
      </c>
      <c r="BA62" s="16">
        <f t="shared" si="1221"/>
        <v>10416.666666666666</v>
      </c>
      <c r="BB62" s="16">
        <f t="shared" si="1221"/>
        <v>10416.666666666666</v>
      </c>
      <c r="BC62" s="16">
        <f t="shared" si="1221"/>
        <v>10416.666666666666</v>
      </c>
      <c r="BD62" s="16">
        <f t="shared" si="1221"/>
        <v>10416.666666666666</v>
      </c>
      <c r="BE62" s="16">
        <f t="shared" si="1221"/>
        <v>10416.666666666666</v>
      </c>
      <c r="BF62" s="16">
        <f t="shared" si="1221"/>
        <v>10416.666666666666</v>
      </c>
      <c r="BG62" s="16">
        <f t="shared" si="1221"/>
        <v>10416.666666666666</v>
      </c>
      <c r="BH62" s="16">
        <f t="shared" si="1221"/>
        <v>10416.666666666666</v>
      </c>
      <c r="BI62" s="16">
        <f t="shared" si="1221"/>
        <v>10416.666666666666</v>
      </c>
      <c r="BJ62" s="16">
        <f t="shared" si="1221"/>
        <v>10416.666666666666</v>
      </c>
      <c r="BK62" s="16">
        <f t="shared" si="1221"/>
        <v>10416.666666666666</v>
      </c>
      <c r="BL62" s="16">
        <f t="shared" si="1221"/>
        <v>10416.666666666666</v>
      </c>
      <c r="BM62" s="16">
        <f t="shared" si="1221"/>
        <v>10416.666666666666</v>
      </c>
      <c r="BN62" s="16">
        <f t="shared" si="1221"/>
        <v>10416.666666666666</v>
      </c>
      <c r="BO62" s="16">
        <f t="shared" si="1221"/>
        <v>10416.666666666666</v>
      </c>
      <c r="BP62" s="16">
        <f t="shared" si="1221"/>
        <v>10416.666666666666</v>
      </c>
      <c r="BQ62" s="16">
        <f t="shared" si="1221"/>
        <v>10416.666666666666</v>
      </c>
      <c r="BR62" s="16">
        <f t="shared" si="1221"/>
        <v>10416.666666666666</v>
      </c>
      <c r="BS62" s="16">
        <f t="shared" si="1221"/>
        <v>10416.666666666666</v>
      </c>
      <c r="BT62" s="16">
        <f t="shared" si="1221"/>
        <v>10416.666666666666</v>
      </c>
      <c r="BU62" s="16">
        <f t="shared" si="1221"/>
        <v>10416.666666666666</v>
      </c>
      <c r="BV62" s="16">
        <f t="shared" si="1221"/>
        <v>10416.666666666666</v>
      </c>
      <c r="BW62" s="16">
        <f t="shared" si="1221"/>
        <v>10416.666666666666</v>
      </c>
      <c r="BX62" s="16">
        <f t="shared" si="1221"/>
        <v>10416.666666666666</v>
      </c>
      <c r="BY62" s="16">
        <f t="shared" ref="BY62:CT62" si="1222">BY63*($B$62/12)</f>
        <v>10416.666666666666</v>
      </c>
      <c r="BZ62" s="16">
        <f t="shared" si="1222"/>
        <v>10416.666666666666</v>
      </c>
      <c r="CA62" s="16">
        <f t="shared" si="1222"/>
        <v>10416.666666666666</v>
      </c>
      <c r="CB62" s="16">
        <f t="shared" si="1222"/>
        <v>10416.666666666666</v>
      </c>
      <c r="CC62" s="16">
        <f t="shared" si="1222"/>
        <v>10416.666666666666</v>
      </c>
      <c r="CD62" s="16">
        <f t="shared" si="1222"/>
        <v>10416.666666666666</v>
      </c>
      <c r="CE62" s="16">
        <f t="shared" si="1222"/>
        <v>10416.666666666666</v>
      </c>
      <c r="CF62" s="16">
        <f t="shared" si="1222"/>
        <v>10416.666666666666</v>
      </c>
      <c r="CG62" s="16">
        <f t="shared" si="1222"/>
        <v>10416.666666666666</v>
      </c>
      <c r="CH62" s="16">
        <f t="shared" si="1222"/>
        <v>10416.666666666666</v>
      </c>
      <c r="CI62" s="16">
        <f t="shared" si="1222"/>
        <v>10416.666666666666</v>
      </c>
      <c r="CJ62" s="16">
        <f t="shared" si="1222"/>
        <v>10416.666666666666</v>
      </c>
      <c r="CK62" s="16">
        <f t="shared" si="1222"/>
        <v>10416.666666666666</v>
      </c>
      <c r="CL62" s="16">
        <f t="shared" si="1222"/>
        <v>10416.666666666666</v>
      </c>
      <c r="CM62" s="16">
        <f t="shared" si="1222"/>
        <v>10416.666666666666</v>
      </c>
      <c r="CN62" s="16">
        <f t="shared" si="1222"/>
        <v>10416.666666666666</v>
      </c>
      <c r="CO62" s="16">
        <f t="shared" si="1222"/>
        <v>10416.666666666666</v>
      </c>
      <c r="CP62" s="16">
        <f t="shared" si="1222"/>
        <v>10416.666666666666</v>
      </c>
      <c r="CQ62" s="16">
        <f t="shared" si="1222"/>
        <v>10416.666666666666</v>
      </c>
      <c r="CR62" s="16">
        <f t="shared" si="1222"/>
        <v>10416.666666666666</v>
      </c>
      <c r="CS62" s="16">
        <f t="shared" si="1222"/>
        <v>10416.666666666666</v>
      </c>
      <c r="CT62" s="16">
        <f t="shared" si="1222"/>
        <v>10416.666666666666</v>
      </c>
      <c r="CU62" s="16"/>
    </row>
    <row r="63" spans="1:99" s="15" customFormat="1" x14ac:dyDescent="0.2">
      <c r="A63" s="22" t="s">
        <v>44</v>
      </c>
      <c r="H63" s="15">
        <v>0</v>
      </c>
      <c r="I63" s="1">
        <f>H63</f>
        <v>0</v>
      </c>
      <c r="J63" s="1">
        <f t="shared" ref="J63:V63" si="1223">I63</f>
        <v>0</v>
      </c>
      <c r="K63" s="1">
        <f t="shared" si="1223"/>
        <v>0</v>
      </c>
      <c r="L63" s="8">
        <v>1</v>
      </c>
      <c r="M63" s="1">
        <f t="shared" si="1223"/>
        <v>1</v>
      </c>
      <c r="N63" s="1">
        <f t="shared" si="1223"/>
        <v>1</v>
      </c>
      <c r="O63" s="1">
        <f t="shared" si="1223"/>
        <v>1</v>
      </c>
      <c r="P63" s="1">
        <f t="shared" si="1223"/>
        <v>1</v>
      </c>
      <c r="Q63" s="1">
        <f t="shared" si="1223"/>
        <v>1</v>
      </c>
      <c r="R63" s="1">
        <f t="shared" si="1223"/>
        <v>1</v>
      </c>
      <c r="S63" s="1">
        <f t="shared" si="1223"/>
        <v>1</v>
      </c>
      <c r="T63" s="1">
        <f t="shared" si="1223"/>
        <v>1</v>
      </c>
      <c r="U63" s="1">
        <f t="shared" si="1223"/>
        <v>1</v>
      </c>
      <c r="V63" s="1">
        <f t="shared" si="1223"/>
        <v>1</v>
      </c>
      <c r="W63" s="15">
        <f t="shared" ref="W63" si="1224">V63</f>
        <v>1</v>
      </c>
      <c r="X63" s="15">
        <f t="shared" ref="X63" si="1225">W63</f>
        <v>1</v>
      </c>
      <c r="Y63" s="15">
        <f t="shared" ref="Y63" si="1226">X63</f>
        <v>1</v>
      </c>
      <c r="Z63" s="15">
        <f t="shared" ref="Z63" si="1227">Y63</f>
        <v>1</v>
      </c>
      <c r="AA63" s="15">
        <f t="shared" ref="AA63" si="1228">Z63</f>
        <v>1</v>
      </c>
      <c r="AB63" s="15">
        <f t="shared" ref="AB63" si="1229">AA63</f>
        <v>1</v>
      </c>
      <c r="AC63" s="15">
        <f t="shared" ref="AC63" si="1230">AB63</f>
        <v>1</v>
      </c>
      <c r="AD63" s="15">
        <f t="shared" ref="AD63" si="1231">AC63</f>
        <v>1</v>
      </c>
      <c r="AE63" s="15">
        <f t="shared" ref="AE63" si="1232">AD63</f>
        <v>1</v>
      </c>
      <c r="AF63" s="15">
        <f t="shared" ref="AF63" si="1233">AE63</f>
        <v>1</v>
      </c>
      <c r="AG63" s="15">
        <f t="shared" ref="AG63" si="1234">AF63</f>
        <v>1</v>
      </c>
      <c r="AH63" s="15">
        <f t="shared" ref="AH63" si="1235">AG63</f>
        <v>1</v>
      </c>
      <c r="AI63" s="15">
        <f t="shared" ref="AI63" si="1236">AH63</f>
        <v>1</v>
      </c>
      <c r="AJ63" s="15">
        <f t="shared" ref="AJ63" si="1237">AI63</f>
        <v>1</v>
      </c>
      <c r="AK63" s="15">
        <f t="shared" ref="AK63" si="1238">AJ63</f>
        <v>1</v>
      </c>
      <c r="AL63" s="15">
        <f t="shared" ref="AL63" si="1239">AK63</f>
        <v>1</v>
      </c>
      <c r="AM63" s="15">
        <f t="shared" ref="AM63" si="1240">AL63</f>
        <v>1</v>
      </c>
      <c r="AN63" s="15">
        <f t="shared" ref="AN63" si="1241">AM63</f>
        <v>1</v>
      </c>
      <c r="AO63" s="15">
        <f t="shared" ref="AO63" si="1242">AN63</f>
        <v>1</v>
      </c>
      <c r="AP63" s="15">
        <f t="shared" ref="AP63" si="1243">AO63</f>
        <v>1</v>
      </c>
      <c r="AQ63" s="15">
        <f t="shared" ref="AQ63" si="1244">AP63</f>
        <v>1</v>
      </c>
      <c r="AR63" s="15">
        <f t="shared" ref="AR63" si="1245">AQ63</f>
        <v>1</v>
      </c>
      <c r="AS63" s="15">
        <f t="shared" ref="AS63" si="1246">AR63</f>
        <v>1</v>
      </c>
      <c r="AT63" s="15">
        <f t="shared" ref="AT63" si="1247">AS63</f>
        <v>1</v>
      </c>
      <c r="AU63" s="15">
        <f t="shared" ref="AU63" si="1248">AT63</f>
        <v>1</v>
      </c>
      <c r="AV63" s="15">
        <f t="shared" ref="AV63" si="1249">AU63</f>
        <v>1</v>
      </c>
      <c r="AW63" s="15">
        <f t="shared" ref="AW63" si="1250">AV63</f>
        <v>1</v>
      </c>
      <c r="AX63" s="15">
        <f t="shared" ref="AX63" si="1251">AW63</f>
        <v>1</v>
      </c>
      <c r="AY63" s="15">
        <f t="shared" ref="AY63" si="1252">AX63</f>
        <v>1</v>
      </c>
      <c r="AZ63" s="15">
        <f t="shared" ref="AZ63" si="1253">AY63</f>
        <v>1</v>
      </c>
      <c r="BA63" s="15">
        <f t="shared" ref="BA63" si="1254">AZ63</f>
        <v>1</v>
      </c>
      <c r="BB63" s="15">
        <f t="shared" ref="BB63" si="1255">BA63</f>
        <v>1</v>
      </c>
      <c r="BC63" s="15">
        <f t="shared" ref="BC63" si="1256">BB63</f>
        <v>1</v>
      </c>
      <c r="BD63" s="15">
        <f t="shared" ref="BD63" si="1257">BC63</f>
        <v>1</v>
      </c>
      <c r="BE63" s="15">
        <f t="shared" ref="BE63" si="1258">BD63</f>
        <v>1</v>
      </c>
      <c r="BF63" s="15">
        <f t="shared" ref="BF63" si="1259">BE63</f>
        <v>1</v>
      </c>
      <c r="BG63" s="15">
        <f t="shared" ref="BG63" si="1260">BF63</f>
        <v>1</v>
      </c>
      <c r="BH63" s="15">
        <f t="shared" ref="BH63" si="1261">BG63</f>
        <v>1</v>
      </c>
      <c r="BI63" s="15">
        <f t="shared" ref="BI63" si="1262">BH63</f>
        <v>1</v>
      </c>
      <c r="BJ63" s="15">
        <f t="shared" ref="BJ63" si="1263">BI63</f>
        <v>1</v>
      </c>
      <c r="BK63" s="15">
        <f t="shared" ref="BK63" si="1264">BJ63</f>
        <v>1</v>
      </c>
      <c r="BL63" s="15">
        <f t="shared" ref="BL63" si="1265">BK63</f>
        <v>1</v>
      </c>
      <c r="BM63" s="15">
        <f t="shared" ref="BM63" si="1266">BL63</f>
        <v>1</v>
      </c>
      <c r="BN63" s="15">
        <f t="shared" ref="BN63" si="1267">BM63</f>
        <v>1</v>
      </c>
      <c r="BO63" s="15">
        <f t="shared" ref="BO63" si="1268">BN63</f>
        <v>1</v>
      </c>
      <c r="BP63" s="15">
        <f t="shared" ref="BP63" si="1269">BO63</f>
        <v>1</v>
      </c>
      <c r="BQ63" s="15">
        <f t="shared" ref="BQ63" si="1270">BP63</f>
        <v>1</v>
      </c>
      <c r="BR63" s="15">
        <f t="shared" ref="BR63" si="1271">BQ63</f>
        <v>1</v>
      </c>
      <c r="BS63" s="15">
        <f t="shared" ref="BS63" si="1272">BR63</f>
        <v>1</v>
      </c>
      <c r="BT63" s="15">
        <f t="shared" ref="BT63" si="1273">BS63</f>
        <v>1</v>
      </c>
      <c r="BU63" s="15">
        <f t="shared" ref="BU63" si="1274">BT63</f>
        <v>1</v>
      </c>
      <c r="BV63" s="15">
        <f t="shared" ref="BV63" si="1275">BU63</f>
        <v>1</v>
      </c>
      <c r="BW63" s="15">
        <f t="shared" ref="BW63" si="1276">BV63</f>
        <v>1</v>
      </c>
      <c r="BX63" s="15">
        <f t="shared" ref="BX63" si="1277">BW63</f>
        <v>1</v>
      </c>
      <c r="BY63" s="15">
        <f t="shared" ref="BY63" si="1278">BX63</f>
        <v>1</v>
      </c>
      <c r="BZ63" s="15">
        <f t="shared" ref="BZ63" si="1279">BY63</f>
        <v>1</v>
      </c>
      <c r="CA63" s="15">
        <f t="shared" ref="CA63" si="1280">BZ63</f>
        <v>1</v>
      </c>
      <c r="CB63" s="15">
        <f t="shared" ref="CB63" si="1281">CA63</f>
        <v>1</v>
      </c>
      <c r="CC63" s="15">
        <f t="shared" ref="CC63" si="1282">CB63</f>
        <v>1</v>
      </c>
      <c r="CD63" s="15">
        <f t="shared" ref="CD63" si="1283">CC63</f>
        <v>1</v>
      </c>
      <c r="CE63" s="15">
        <f t="shared" ref="CE63" si="1284">CD63</f>
        <v>1</v>
      </c>
      <c r="CF63" s="15">
        <f t="shared" ref="CF63" si="1285">CE63</f>
        <v>1</v>
      </c>
      <c r="CG63" s="15">
        <f t="shared" ref="CG63" si="1286">CF63</f>
        <v>1</v>
      </c>
      <c r="CH63" s="15">
        <f t="shared" ref="CH63" si="1287">CG63</f>
        <v>1</v>
      </c>
      <c r="CI63" s="15">
        <f t="shared" ref="CI63" si="1288">CH63</f>
        <v>1</v>
      </c>
      <c r="CJ63" s="15">
        <f t="shared" ref="CJ63" si="1289">CI63</f>
        <v>1</v>
      </c>
      <c r="CK63" s="15">
        <f t="shared" ref="CK63" si="1290">CJ63</f>
        <v>1</v>
      </c>
      <c r="CL63" s="15">
        <f t="shared" ref="CL63" si="1291">CK63</f>
        <v>1</v>
      </c>
      <c r="CM63" s="15">
        <f t="shared" ref="CM63" si="1292">CL63</f>
        <v>1</v>
      </c>
      <c r="CN63" s="15">
        <f t="shared" ref="CN63" si="1293">CM63</f>
        <v>1</v>
      </c>
      <c r="CO63" s="15">
        <f t="shared" ref="CO63" si="1294">CN63</f>
        <v>1</v>
      </c>
      <c r="CP63" s="15">
        <f t="shared" ref="CP63" si="1295">CO63</f>
        <v>1</v>
      </c>
      <c r="CQ63" s="15">
        <f t="shared" ref="CQ63" si="1296">CP63</f>
        <v>1</v>
      </c>
      <c r="CR63" s="15">
        <f t="shared" ref="CR63" si="1297">CQ63</f>
        <v>1</v>
      </c>
      <c r="CS63" s="15">
        <f t="shared" ref="CS63" si="1298">CR63</f>
        <v>1</v>
      </c>
      <c r="CT63" s="15">
        <f t="shared" ref="CT63" si="1299">CS63</f>
        <v>1</v>
      </c>
    </row>
    <row r="64" spans="1:99" s="15" customFormat="1" ht="6.4" customHeight="1" x14ac:dyDescent="0.2">
      <c r="A64" s="22"/>
    </row>
    <row r="65" spans="1:99" s="15" customFormat="1" x14ac:dyDescent="0.2">
      <c r="A65" s="17" t="s">
        <v>313</v>
      </c>
      <c r="B65" s="14">
        <v>85000</v>
      </c>
      <c r="H65" s="16">
        <f t="shared" ref="H65:K65" si="1300">H66*($B$65/12)</f>
        <v>0</v>
      </c>
      <c r="I65" s="16">
        <f t="shared" si="1300"/>
        <v>0</v>
      </c>
      <c r="J65" s="16">
        <f t="shared" si="1300"/>
        <v>0</v>
      </c>
      <c r="K65" s="16">
        <f t="shared" si="1300"/>
        <v>0</v>
      </c>
      <c r="L65" s="16">
        <f>L66*($B$65/12)</f>
        <v>0</v>
      </c>
      <c r="M65" s="16">
        <f t="shared" ref="M65:BX65" si="1301">M66*($B$65/12)</f>
        <v>0</v>
      </c>
      <c r="N65" s="16">
        <f t="shared" si="1301"/>
        <v>0</v>
      </c>
      <c r="O65" s="16">
        <f t="shared" si="1301"/>
        <v>0</v>
      </c>
      <c r="P65" s="16">
        <f t="shared" si="1301"/>
        <v>7083.333333333333</v>
      </c>
      <c r="Q65" s="16">
        <f t="shared" si="1301"/>
        <v>7083.333333333333</v>
      </c>
      <c r="R65" s="16">
        <f t="shared" si="1301"/>
        <v>7083.333333333333</v>
      </c>
      <c r="S65" s="16">
        <f t="shared" si="1301"/>
        <v>7083.333333333333</v>
      </c>
      <c r="T65" s="16">
        <f t="shared" si="1301"/>
        <v>7083.333333333333</v>
      </c>
      <c r="U65" s="16">
        <f t="shared" si="1301"/>
        <v>7083.333333333333</v>
      </c>
      <c r="V65" s="16">
        <f t="shared" si="1301"/>
        <v>7083.333333333333</v>
      </c>
      <c r="W65" s="16">
        <f t="shared" si="1301"/>
        <v>7083.333333333333</v>
      </c>
      <c r="X65" s="16">
        <f t="shared" si="1301"/>
        <v>7083.333333333333</v>
      </c>
      <c r="Y65" s="16">
        <f t="shared" si="1301"/>
        <v>7083.333333333333</v>
      </c>
      <c r="Z65" s="16">
        <f t="shared" si="1301"/>
        <v>14166.666666666666</v>
      </c>
      <c r="AA65" s="16">
        <f t="shared" si="1301"/>
        <v>14166.666666666666</v>
      </c>
      <c r="AB65" s="16">
        <f t="shared" si="1301"/>
        <v>14166.666666666666</v>
      </c>
      <c r="AC65" s="16">
        <f t="shared" si="1301"/>
        <v>14166.666666666666</v>
      </c>
      <c r="AD65" s="16">
        <f t="shared" si="1301"/>
        <v>14166.666666666666</v>
      </c>
      <c r="AE65" s="16">
        <f t="shared" si="1301"/>
        <v>14166.666666666666</v>
      </c>
      <c r="AF65" s="16">
        <f t="shared" si="1301"/>
        <v>14166.666666666666</v>
      </c>
      <c r="AG65" s="16">
        <f t="shared" si="1301"/>
        <v>14166.666666666666</v>
      </c>
      <c r="AH65" s="16">
        <f t="shared" si="1301"/>
        <v>14166.666666666666</v>
      </c>
      <c r="AI65" s="16">
        <f t="shared" si="1301"/>
        <v>14166.666666666666</v>
      </c>
      <c r="AJ65" s="16">
        <f t="shared" si="1301"/>
        <v>141666.66666666666</v>
      </c>
      <c r="AK65" s="16">
        <f t="shared" si="1301"/>
        <v>141666.66666666666</v>
      </c>
      <c r="AL65" s="16">
        <f t="shared" si="1301"/>
        <v>141666.66666666666</v>
      </c>
      <c r="AM65" s="16">
        <f t="shared" si="1301"/>
        <v>141666.66666666666</v>
      </c>
      <c r="AN65" s="16">
        <f t="shared" si="1301"/>
        <v>141666.66666666666</v>
      </c>
      <c r="AO65" s="16">
        <f t="shared" si="1301"/>
        <v>141666.66666666666</v>
      </c>
      <c r="AP65" s="16">
        <f t="shared" si="1301"/>
        <v>141666.66666666666</v>
      </c>
      <c r="AQ65" s="16">
        <f t="shared" si="1301"/>
        <v>141666.66666666666</v>
      </c>
      <c r="AR65" s="16">
        <f t="shared" si="1301"/>
        <v>141666.66666666666</v>
      </c>
      <c r="AS65" s="16">
        <f t="shared" si="1301"/>
        <v>141666.66666666666</v>
      </c>
      <c r="AT65" s="16">
        <f t="shared" si="1301"/>
        <v>141666.66666666666</v>
      </c>
      <c r="AU65" s="16">
        <f t="shared" si="1301"/>
        <v>141666.66666666666</v>
      </c>
      <c r="AV65" s="16">
        <f t="shared" si="1301"/>
        <v>141666.66666666666</v>
      </c>
      <c r="AW65" s="16">
        <f t="shared" si="1301"/>
        <v>141666.66666666666</v>
      </c>
      <c r="AX65" s="16">
        <f t="shared" si="1301"/>
        <v>141666.66666666666</v>
      </c>
      <c r="AY65" s="16">
        <f t="shared" si="1301"/>
        <v>141666.66666666666</v>
      </c>
      <c r="AZ65" s="16">
        <f t="shared" si="1301"/>
        <v>141666.66666666666</v>
      </c>
      <c r="BA65" s="16">
        <f t="shared" si="1301"/>
        <v>141666.66666666666</v>
      </c>
      <c r="BB65" s="16">
        <f t="shared" si="1301"/>
        <v>141666.66666666666</v>
      </c>
      <c r="BC65" s="16">
        <f t="shared" si="1301"/>
        <v>141666.66666666666</v>
      </c>
      <c r="BD65" s="16">
        <f t="shared" si="1301"/>
        <v>141666.66666666666</v>
      </c>
      <c r="BE65" s="16">
        <f t="shared" si="1301"/>
        <v>141666.66666666666</v>
      </c>
      <c r="BF65" s="16">
        <f t="shared" si="1301"/>
        <v>141666.66666666666</v>
      </c>
      <c r="BG65" s="16">
        <f t="shared" si="1301"/>
        <v>141666.66666666666</v>
      </c>
      <c r="BH65" s="16">
        <f t="shared" si="1301"/>
        <v>141666.66666666666</v>
      </c>
      <c r="BI65" s="16">
        <f t="shared" si="1301"/>
        <v>141666.66666666666</v>
      </c>
      <c r="BJ65" s="16">
        <f t="shared" si="1301"/>
        <v>141666.66666666666</v>
      </c>
      <c r="BK65" s="16">
        <f t="shared" si="1301"/>
        <v>141666.66666666666</v>
      </c>
      <c r="BL65" s="16">
        <f t="shared" si="1301"/>
        <v>141666.66666666666</v>
      </c>
      <c r="BM65" s="16">
        <f t="shared" si="1301"/>
        <v>141666.66666666666</v>
      </c>
      <c r="BN65" s="16">
        <f t="shared" si="1301"/>
        <v>141666.66666666666</v>
      </c>
      <c r="BO65" s="16">
        <f t="shared" si="1301"/>
        <v>141666.66666666666</v>
      </c>
      <c r="BP65" s="16">
        <f t="shared" si="1301"/>
        <v>141666.66666666666</v>
      </c>
      <c r="BQ65" s="16">
        <f t="shared" si="1301"/>
        <v>141666.66666666666</v>
      </c>
      <c r="BR65" s="16">
        <f t="shared" si="1301"/>
        <v>141666.66666666666</v>
      </c>
      <c r="BS65" s="16">
        <f t="shared" si="1301"/>
        <v>141666.66666666666</v>
      </c>
      <c r="BT65" s="16">
        <f t="shared" si="1301"/>
        <v>141666.66666666666</v>
      </c>
      <c r="BU65" s="16">
        <f t="shared" si="1301"/>
        <v>141666.66666666666</v>
      </c>
      <c r="BV65" s="16">
        <f t="shared" si="1301"/>
        <v>141666.66666666666</v>
      </c>
      <c r="BW65" s="16">
        <f t="shared" si="1301"/>
        <v>141666.66666666666</v>
      </c>
      <c r="BX65" s="16">
        <f t="shared" si="1301"/>
        <v>141666.66666666666</v>
      </c>
      <c r="BY65" s="16">
        <f t="shared" ref="BY65:CT65" si="1302">BY66*($B$65/12)</f>
        <v>141666.66666666666</v>
      </c>
      <c r="BZ65" s="16">
        <f t="shared" si="1302"/>
        <v>141666.66666666666</v>
      </c>
      <c r="CA65" s="16">
        <f t="shared" si="1302"/>
        <v>141666.66666666666</v>
      </c>
      <c r="CB65" s="16">
        <f t="shared" si="1302"/>
        <v>141666.66666666666</v>
      </c>
      <c r="CC65" s="16">
        <f t="shared" si="1302"/>
        <v>141666.66666666666</v>
      </c>
      <c r="CD65" s="16">
        <f t="shared" si="1302"/>
        <v>141666.66666666666</v>
      </c>
      <c r="CE65" s="16">
        <f t="shared" si="1302"/>
        <v>141666.66666666666</v>
      </c>
      <c r="CF65" s="16">
        <f t="shared" si="1302"/>
        <v>141666.66666666666</v>
      </c>
      <c r="CG65" s="16">
        <f t="shared" si="1302"/>
        <v>141666.66666666666</v>
      </c>
      <c r="CH65" s="16">
        <f t="shared" si="1302"/>
        <v>141666.66666666666</v>
      </c>
      <c r="CI65" s="16">
        <f t="shared" si="1302"/>
        <v>141666.66666666666</v>
      </c>
      <c r="CJ65" s="16">
        <f t="shared" si="1302"/>
        <v>141666.66666666666</v>
      </c>
      <c r="CK65" s="16">
        <f t="shared" si="1302"/>
        <v>141666.66666666666</v>
      </c>
      <c r="CL65" s="16">
        <f t="shared" si="1302"/>
        <v>141666.66666666666</v>
      </c>
      <c r="CM65" s="16">
        <f t="shared" si="1302"/>
        <v>141666.66666666666</v>
      </c>
      <c r="CN65" s="16">
        <f t="shared" si="1302"/>
        <v>141666.66666666666</v>
      </c>
      <c r="CO65" s="16">
        <f t="shared" si="1302"/>
        <v>141666.66666666666</v>
      </c>
      <c r="CP65" s="16">
        <f t="shared" si="1302"/>
        <v>141666.66666666666</v>
      </c>
      <c r="CQ65" s="16">
        <f t="shared" si="1302"/>
        <v>141666.66666666666</v>
      </c>
      <c r="CR65" s="16">
        <f t="shared" si="1302"/>
        <v>141666.66666666666</v>
      </c>
      <c r="CS65" s="16">
        <f t="shared" si="1302"/>
        <v>141666.66666666666</v>
      </c>
      <c r="CT65" s="16">
        <f t="shared" si="1302"/>
        <v>141666.66666666666</v>
      </c>
      <c r="CU65" s="16"/>
    </row>
    <row r="66" spans="1:99" s="15" customFormat="1" x14ac:dyDescent="0.2">
      <c r="A66" s="22" t="s">
        <v>44</v>
      </c>
      <c r="H66" s="15">
        <v>0</v>
      </c>
      <c r="I66" s="1">
        <f>H66</f>
        <v>0</v>
      </c>
      <c r="J66" s="1">
        <f t="shared" ref="J66:N66" si="1303">I66</f>
        <v>0</v>
      </c>
      <c r="K66" s="1">
        <f t="shared" si="1303"/>
        <v>0</v>
      </c>
      <c r="L66" s="1">
        <f t="shared" si="1303"/>
        <v>0</v>
      </c>
      <c r="M66" s="1">
        <f t="shared" si="1303"/>
        <v>0</v>
      </c>
      <c r="N66" s="1">
        <f t="shared" si="1303"/>
        <v>0</v>
      </c>
      <c r="O66" s="15">
        <f t="shared" ref="O66:S66" si="1304">N66</f>
        <v>0</v>
      </c>
      <c r="P66" s="18">
        <v>1</v>
      </c>
      <c r="Q66" s="15">
        <f t="shared" si="1304"/>
        <v>1</v>
      </c>
      <c r="R66" s="15">
        <f t="shared" si="1304"/>
        <v>1</v>
      </c>
      <c r="S66" s="15">
        <f t="shared" si="1304"/>
        <v>1</v>
      </c>
      <c r="T66" s="15">
        <f t="shared" ref="T66" si="1305">S66</f>
        <v>1</v>
      </c>
      <c r="U66" s="15">
        <f t="shared" ref="U66" si="1306">T66</f>
        <v>1</v>
      </c>
      <c r="V66" s="15">
        <f t="shared" ref="V66" si="1307">U66</f>
        <v>1</v>
      </c>
      <c r="W66" s="15">
        <f t="shared" ref="W66" si="1308">V66</f>
        <v>1</v>
      </c>
      <c r="X66" s="15">
        <f t="shared" ref="X66" si="1309">W66</f>
        <v>1</v>
      </c>
      <c r="Y66" s="15">
        <f t="shared" ref="Y66" si="1310">X66</f>
        <v>1</v>
      </c>
      <c r="Z66" s="18">
        <v>2</v>
      </c>
      <c r="AA66" s="15">
        <f t="shared" ref="AA66" si="1311">Z66</f>
        <v>2</v>
      </c>
      <c r="AB66" s="15">
        <f t="shared" ref="AB66" si="1312">AA66</f>
        <v>2</v>
      </c>
      <c r="AC66" s="15">
        <f t="shared" ref="AC66" si="1313">AB66</f>
        <v>2</v>
      </c>
      <c r="AD66" s="15">
        <f t="shared" ref="AD66" si="1314">AC66</f>
        <v>2</v>
      </c>
      <c r="AE66" s="15">
        <f t="shared" ref="AE66" si="1315">AD66</f>
        <v>2</v>
      </c>
      <c r="AF66" s="15">
        <f t="shared" ref="AF66" si="1316">AE66</f>
        <v>2</v>
      </c>
      <c r="AG66" s="15">
        <f t="shared" ref="AG66" si="1317">AF66</f>
        <v>2</v>
      </c>
      <c r="AH66" s="15">
        <f t="shared" ref="AH66" si="1318">AG66</f>
        <v>2</v>
      </c>
      <c r="AI66" s="15">
        <f t="shared" ref="AI66" si="1319">AH66</f>
        <v>2</v>
      </c>
      <c r="AJ66" s="18">
        <v>20</v>
      </c>
      <c r="AK66" s="15">
        <f t="shared" ref="AK66" si="1320">AJ66</f>
        <v>20</v>
      </c>
      <c r="AL66" s="15">
        <f t="shared" ref="AL66" si="1321">AK66</f>
        <v>20</v>
      </c>
      <c r="AM66" s="15">
        <f t="shared" ref="AM66" si="1322">AL66</f>
        <v>20</v>
      </c>
      <c r="AN66" s="15">
        <f t="shared" ref="AN66" si="1323">AM66</f>
        <v>20</v>
      </c>
      <c r="AO66" s="15">
        <f t="shared" ref="AO66" si="1324">AN66</f>
        <v>20</v>
      </c>
      <c r="AP66" s="15">
        <f t="shared" ref="AP66" si="1325">AO66</f>
        <v>20</v>
      </c>
      <c r="AQ66" s="15">
        <f t="shared" ref="AQ66" si="1326">AP66</f>
        <v>20</v>
      </c>
      <c r="AR66" s="15">
        <f t="shared" ref="AR66" si="1327">AQ66</f>
        <v>20</v>
      </c>
      <c r="AS66" s="15">
        <f t="shared" ref="AS66" si="1328">AR66</f>
        <v>20</v>
      </c>
      <c r="AT66" s="15">
        <f t="shared" ref="AT66" si="1329">AS66</f>
        <v>20</v>
      </c>
      <c r="AU66" s="15">
        <f t="shared" ref="AU66" si="1330">AT66</f>
        <v>20</v>
      </c>
      <c r="AV66" s="15">
        <f t="shared" ref="AV66" si="1331">AU66</f>
        <v>20</v>
      </c>
      <c r="AW66" s="15">
        <f t="shared" ref="AW66" si="1332">AV66</f>
        <v>20</v>
      </c>
      <c r="AX66" s="15">
        <f t="shared" ref="AX66" si="1333">AW66</f>
        <v>20</v>
      </c>
      <c r="AY66" s="15">
        <f t="shared" ref="AY66" si="1334">AX66</f>
        <v>20</v>
      </c>
      <c r="AZ66" s="15">
        <f t="shared" ref="AZ66" si="1335">AY66</f>
        <v>20</v>
      </c>
      <c r="BA66" s="15">
        <f t="shared" ref="BA66" si="1336">AZ66</f>
        <v>20</v>
      </c>
      <c r="BB66" s="15">
        <f t="shared" ref="BB66" si="1337">BA66</f>
        <v>20</v>
      </c>
      <c r="BC66" s="15">
        <f t="shared" ref="BC66" si="1338">BB66</f>
        <v>20</v>
      </c>
      <c r="BD66" s="15">
        <f t="shared" ref="BD66" si="1339">BC66</f>
        <v>20</v>
      </c>
      <c r="BE66" s="15">
        <f t="shared" ref="BE66" si="1340">BD66</f>
        <v>20</v>
      </c>
      <c r="BF66" s="15">
        <f t="shared" ref="BF66" si="1341">BE66</f>
        <v>20</v>
      </c>
      <c r="BG66" s="15">
        <f t="shared" ref="BG66" si="1342">BF66</f>
        <v>20</v>
      </c>
      <c r="BH66" s="15">
        <f t="shared" ref="BH66" si="1343">BG66</f>
        <v>20</v>
      </c>
      <c r="BI66" s="15">
        <f t="shared" ref="BI66" si="1344">BH66</f>
        <v>20</v>
      </c>
      <c r="BJ66" s="15">
        <f t="shared" ref="BJ66" si="1345">BI66</f>
        <v>20</v>
      </c>
      <c r="BK66" s="15">
        <f t="shared" ref="BK66" si="1346">BJ66</f>
        <v>20</v>
      </c>
      <c r="BL66" s="15">
        <f t="shared" ref="BL66" si="1347">BK66</f>
        <v>20</v>
      </c>
      <c r="BM66" s="15">
        <f t="shared" ref="BM66" si="1348">BL66</f>
        <v>20</v>
      </c>
      <c r="BN66" s="15">
        <f t="shared" ref="BN66" si="1349">BM66</f>
        <v>20</v>
      </c>
      <c r="BO66" s="15">
        <f t="shared" ref="BO66" si="1350">BN66</f>
        <v>20</v>
      </c>
      <c r="BP66" s="15">
        <f t="shared" ref="BP66" si="1351">BO66</f>
        <v>20</v>
      </c>
      <c r="BQ66" s="15">
        <f t="shared" ref="BQ66" si="1352">BP66</f>
        <v>20</v>
      </c>
      <c r="BR66" s="15">
        <f t="shared" ref="BR66" si="1353">BQ66</f>
        <v>20</v>
      </c>
      <c r="BS66" s="15">
        <f t="shared" ref="BS66" si="1354">BR66</f>
        <v>20</v>
      </c>
      <c r="BT66" s="15">
        <f t="shared" ref="BT66" si="1355">BS66</f>
        <v>20</v>
      </c>
      <c r="BU66" s="15">
        <f t="shared" ref="BU66" si="1356">BT66</f>
        <v>20</v>
      </c>
      <c r="BV66" s="15">
        <f t="shared" ref="BV66" si="1357">BU66</f>
        <v>20</v>
      </c>
      <c r="BW66" s="15">
        <f t="shared" ref="BW66" si="1358">BV66</f>
        <v>20</v>
      </c>
      <c r="BX66" s="15">
        <f t="shared" ref="BX66" si="1359">BW66</f>
        <v>20</v>
      </c>
      <c r="BY66" s="15">
        <f t="shared" ref="BY66" si="1360">BX66</f>
        <v>20</v>
      </c>
      <c r="BZ66" s="15">
        <f t="shared" ref="BZ66" si="1361">BY66</f>
        <v>20</v>
      </c>
      <c r="CA66" s="15">
        <f t="shared" ref="CA66" si="1362">BZ66</f>
        <v>20</v>
      </c>
      <c r="CB66" s="15">
        <f t="shared" ref="CB66" si="1363">CA66</f>
        <v>20</v>
      </c>
      <c r="CC66" s="15">
        <f t="shared" ref="CC66" si="1364">CB66</f>
        <v>20</v>
      </c>
      <c r="CD66" s="15">
        <f t="shared" ref="CD66" si="1365">CC66</f>
        <v>20</v>
      </c>
      <c r="CE66" s="15">
        <f t="shared" ref="CE66" si="1366">CD66</f>
        <v>20</v>
      </c>
      <c r="CF66" s="15">
        <f t="shared" ref="CF66" si="1367">CE66</f>
        <v>20</v>
      </c>
      <c r="CG66" s="15">
        <f t="shared" ref="CG66" si="1368">CF66</f>
        <v>20</v>
      </c>
      <c r="CH66" s="15">
        <f t="shared" ref="CH66" si="1369">CG66</f>
        <v>20</v>
      </c>
      <c r="CI66" s="15">
        <f t="shared" ref="CI66" si="1370">CH66</f>
        <v>20</v>
      </c>
      <c r="CJ66" s="15">
        <f t="shared" ref="CJ66" si="1371">CI66</f>
        <v>20</v>
      </c>
      <c r="CK66" s="15">
        <f t="shared" ref="CK66" si="1372">CJ66</f>
        <v>20</v>
      </c>
      <c r="CL66" s="15">
        <f t="shared" ref="CL66" si="1373">CK66</f>
        <v>20</v>
      </c>
      <c r="CM66" s="15">
        <f t="shared" ref="CM66" si="1374">CL66</f>
        <v>20</v>
      </c>
      <c r="CN66" s="15">
        <f t="shared" ref="CN66" si="1375">CM66</f>
        <v>20</v>
      </c>
      <c r="CO66" s="15">
        <f t="shared" ref="CO66" si="1376">CN66</f>
        <v>20</v>
      </c>
      <c r="CP66" s="15">
        <f t="shared" ref="CP66" si="1377">CO66</f>
        <v>20</v>
      </c>
      <c r="CQ66" s="15">
        <f t="shared" ref="CQ66" si="1378">CP66</f>
        <v>20</v>
      </c>
      <c r="CR66" s="15">
        <f t="shared" ref="CR66" si="1379">CQ66</f>
        <v>20</v>
      </c>
      <c r="CS66" s="15">
        <f t="shared" ref="CS66" si="1380">CR66</f>
        <v>20</v>
      </c>
      <c r="CT66" s="15">
        <f t="shared" ref="CT66" si="1381">CS66</f>
        <v>20</v>
      </c>
    </row>
    <row r="67" spans="1:99" s="13" customFormat="1" ht="6.4" customHeight="1" x14ac:dyDescent="0.2">
      <c r="A67" s="23"/>
    </row>
    <row r="68" spans="1:99" s="28" customFormat="1" x14ac:dyDescent="0.2">
      <c r="A68" s="27" t="s">
        <v>73</v>
      </c>
      <c r="C68" s="29"/>
      <c r="D68" s="29"/>
      <c r="E68" s="29"/>
      <c r="F68" s="29"/>
      <c r="G68" s="29"/>
      <c r="H68" s="29">
        <f t="shared" ref="H68:AM68" si="1382">SUM(H41,H44,H47,H50,H53,H56,H59,H62,H65)</f>
        <v>104166.66666666666</v>
      </c>
      <c r="I68" s="29">
        <f t="shared" si="1382"/>
        <v>104166.66666666666</v>
      </c>
      <c r="J68" s="29">
        <f t="shared" si="1382"/>
        <v>104166.66666666666</v>
      </c>
      <c r="K68" s="29">
        <f t="shared" si="1382"/>
        <v>104166.66666666666</v>
      </c>
      <c r="L68" s="29">
        <f t="shared" si="1382"/>
        <v>114583.33333333333</v>
      </c>
      <c r="M68" s="29">
        <f t="shared" si="1382"/>
        <v>127083.33333333333</v>
      </c>
      <c r="N68" s="29">
        <f t="shared" si="1382"/>
        <v>127083.33333333333</v>
      </c>
      <c r="O68" s="29">
        <f t="shared" si="1382"/>
        <v>135000</v>
      </c>
      <c r="P68" s="29">
        <f t="shared" si="1382"/>
        <v>150416.66666666666</v>
      </c>
      <c r="Q68" s="29">
        <f t="shared" si="1382"/>
        <v>150416.66666666666</v>
      </c>
      <c r="R68" s="29">
        <f t="shared" si="1382"/>
        <v>150416.66666666666</v>
      </c>
      <c r="S68" s="29">
        <f t="shared" si="1382"/>
        <v>150416.66666666666</v>
      </c>
      <c r="T68" s="29">
        <f t="shared" si="1382"/>
        <v>150416.66666666666</v>
      </c>
      <c r="U68" s="29">
        <f t="shared" si="1382"/>
        <v>150416.66666666666</v>
      </c>
      <c r="V68" s="29">
        <f t="shared" si="1382"/>
        <v>150416.66666666666</v>
      </c>
      <c r="W68" s="29">
        <f t="shared" si="1382"/>
        <v>150416.66666666666</v>
      </c>
      <c r="X68" s="29">
        <f t="shared" si="1382"/>
        <v>150416.66666666666</v>
      </c>
      <c r="Y68" s="29">
        <f t="shared" si="1382"/>
        <v>150416.66666666666</v>
      </c>
      <c r="Z68" s="29">
        <f t="shared" si="1382"/>
        <v>157499.99999999997</v>
      </c>
      <c r="AA68" s="29">
        <f t="shared" si="1382"/>
        <v>157499.99999999997</v>
      </c>
      <c r="AB68" s="29">
        <f t="shared" si="1382"/>
        <v>157499.99999999997</v>
      </c>
      <c r="AC68" s="29">
        <f t="shared" si="1382"/>
        <v>157499.99999999997</v>
      </c>
      <c r="AD68" s="29">
        <f t="shared" si="1382"/>
        <v>157499.99999999997</v>
      </c>
      <c r="AE68" s="29">
        <f t="shared" si="1382"/>
        <v>157499.99999999997</v>
      </c>
      <c r="AF68" s="29">
        <f t="shared" si="1382"/>
        <v>157499.99999999997</v>
      </c>
      <c r="AG68" s="29">
        <f t="shared" si="1382"/>
        <v>157499.99999999997</v>
      </c>
      <c r="AH68" s="29">
        <f t="shared" si="1382"/>
        <v>157499.99999999997</v>
      </c>
      <c r="AI68" s="29">
        <f t="shared" si="1382"/>
        <v>157499.99999999997</v>
      </c>
      <c r="AJ68" s="29">
        <f t="shared" si="1382"/>
        <v>285000</v>
      </c>
      <c r="AK68" s="29">
        <f t="shared" si="1382"/>
        <v>285000</v>
      </c>
      <c r="AL68" s="29">
        <f t="shared" si="1382"/>
        <v>285000</v>
      </c>
      <c r="AM68" s="29">
        <f t="shared" si="1382"/>
        <v>285000</v>
      </c>
      <c r="AN68" s="29">
        <f t="shared" ref="AN68:BE68" si="1383">SUM(AN41,AN44,AN47,AN50,AN53,AN56,AN59,AN62,AN65)</f>
        <v>285000</v>
      </c>
      <c r="AO68" s="29">
        <f t="shared" si="1383"/>
        <v>285000</v>
      </c>
      <c r="AP68" s="29">
        <f t="shared" si="1383"/>
        <v>285000</v>
      </c>
      <c r="AQ68" s="29">
        <f t="shared" si="1383"/>
        <v>285000</v>
      </c>
      <c r="AR68" s="29">
        <f t="shared" si="1383"/>
        <v>285000</v>
      </c>
      <c r="AS68" s="29">
        <f t="shared" si="1383"/>
        <v>285000</v>
      </c>
      <c r="AT68" s="29">
        <f t="shared" si="1383"/>
        <v>285000</v>
      </c>
      <c r="AU68" s="29">
        <f t="shared" si="1383"/>
        <v>285000</v>
      </c>
      <c r="AV68" s="29">
        <f t="shared" si="1383"/>
        <v>285000</v>
      </c>
      <c r="AW68" s="29">
        <f t="shared" si="1383"/>
        <v>285000</v>
      </c>
      <c r="AX68" s="29">
        <f t="shared" si="1383"/>
        <v>285000</v>
      </c>
      <c r="AY68" s="29">
        <f t="shared" si="1383"/>
        <v>285000</v>
      </c>
      <c r="AZ68" s="29">
        <f t="shared" si="1383"/>
        <v>285000</v>
      </c>
      <c r="BA68" s="29">
        <f t="shared" si="1383"/>
        <v>285000</v>
      </c>
      <c r="BB68" s="29">
        <f t="shared" si="1383"/>
        <v>285000</v>
      </c>
      <c r="BC68" s="29">
        <f t="shared" si="1383"/>
        <v>285000</v>
      </c>
      <c r="BD68" s="29">
        <f t="shared" si="1383"/>
        <v>285000</v>
      </c>
      <c r="BE68" s="29">
        <f t="shared" si="1383"/>
        <v>285000</v>
      </c>
      <c r="BF68" s="29">
        <f t="shared" ref="BF68:BV68" si="1384">SUM(BF41,BF44,BF47,BF50,BF53,BF56,BF59,BF62,BF65)</f>
        <v>285000</v>
      </c>
      <c r="BG68" s="29">
        <f t="shared" si="1384"/>
        <v>285000</v>
      </c>
      <c r="BH68" s="29">
        <f t="shared" si="1384"/>
        <v>285000</v>
      </c>
      <c r="BI68" s="29">
        <f t="shared" si="1384"/>
        <v>285000</v>
      </c>
      <c r="BJ68" s="29">
        <f t="shared" si="1384"/>
        <v>285000</v>
      </c>
      <c r="BK68" s="29">
        <f t="shared" si="1384"/>
        <v>285000</v>
      </c>
      <c r="BL68" s="29">
        <f t="shared" si="1384"/>
        <v>285000</v>
      </c>
      <c r="BM68" s="29">
        <f t="shared" si="1384"/>
        <v>285000</v>
      </c>
      <c r="BN68" s="29">
        <f t="shared" si="1384"/>
        <v>285000</v>
      </c>
      <c r="BO68" s="29">
        <f t="shared" si="1384"/>
        <v>285000</v>
      </c>
      <c r="BP68" s="29">
        <f t="shared" si="1384"/>
        <v>285000</v>
      </c>
      <c r="BQ68" s="29">
        <f t="shared" si="1384"/>
        <v>285000</v>
      </c>
      <c r="BR68" s="29">
        <f t="shared" si="1384"/>
        <v>285000</v>
      </c>
      <c r="BS68" s="29">
        <f t="shared" si="1384"/>
        <v>285000</v>
      </c>
      <c r="BT68" s="29">
        <f t="shared" si="1384"/>
        <v>285000</v>
      </c>
      <c r="BU68" s="29">
        <f t="shared" si="1384"/>
        <v>285000</v>
      </c>
      <c r="BV68" s="29">
        <f t="shared" si="1384"/>
        <v>285000</v>
      </c>
      <c r="BW68" s="29">
        <f t="shared" ref="BW68:CI68" si="1385">SUM(BW41,BW44,BW47,BW50,BW53,BW56,BW59,BW62,BW65)</f>
        <v>285000</v>
      </c>
      <c r="BX68" s="29">
        <f t="shared" si="1385"/>
        <v>285000</v>
      </c>
      <c r="BY68" s="29">
        <f t="shared" si="1385"/>
        <v>285000</v>
      </c>
      <c r="BZ68" s="29">
        <f t="shared" si="1385"/>
        <v>285000</v>
      </c>
      <c r="CA68" s="29">
        <f t="shared" si="1385"/>
        <v>285000</v>
      </c>
      <c r="CB68" s="29">
        <f t="shared" si="1385"/>
        <v>285000</v>
      </c>
      <c r="CC68" s="29">
        <f t="shared" si="1385"/>
        <v>285000</v>
      </c>
      <c r="CD68" s="29">
        <f t="shared" si="1385"/>
        <v>285000</v>
      </c>
      <c r="CE68" s="29">
        <f t="shared" si="1385"/>
        <v>285000</v>
      </c>
      <c r="CF68" s="29">
        <f t="shared" si="1385"/>
        <v>285000</v>
      </c>
      <c r="CG68" s="29">
        <f t="shared" si="1385"/>
        <v>285000</v>
      </c>
      <c r="CH68" s="29">
        <f t="shared" si="1385"/>
        <v>285000</v>
      </c>
      <c r="CI68" s="29">
        <f t="shared" si="1385"/>
        <v>285000</v>
      </c>
      <c r="CJ68" s="29">
        <f t="shared" ref="CJ68:CT68" si="1386">SUM(CJ41,CJ44,CJ47,CJ50,CJ53,CJ56,CJ59,CJ62,CJ65)</f>
        <v>285000</v>
      </c>
      <c r="CK68" s="29">
        <f t="shared" si="1386"/>
        <v>285000</v>
      </c>
      <c r="CL68" s="29">
        <f t="shared" si="1386"/>
        <v>285000</v>
      </c>
      <c r="CM68" s="29">
        <f t="shared" si="1386"/>
        <v>285000</v>
      </c>
      <c r="CN68" s="29">
        <f t="shared" si="1386"/>
        <v>285000</v>
      </c>
      <c r="CO68" s="29">
        <f t="shared" si="1386"/>
        <v>285000</v>
      </c>
      <c r="CP68" s="29">
        <f t="shared" si="1386"/>
        <v>285000</v>
      </c>
      <c r="CQ68" s="29">
        <f t="shared" si="1386"/>
        <v>285000</v>
      </c>
      <c r="CR68" s="29">
        <f t="shared" si="1386"/>
        <v>285000</v>
      </c>
      <c r="CS68" s="29">
        <f t="shared" si="1386"/>
        <v>285000</v>
      </c>
      <c r="CT68" s="29">
        <f t="shared" si="1386"/>
        <v>285000</v>
      </c>
      <c r="CU68" s="29"/>
    </row>
    <row r="69" spans="1:99" s="19" customFormat="1" x14ac:dyDescent="0.2">
      <c r="A69" s="24" t="s">
        <v>74</v>
      </c>
      <c r="C69" s="20"/>
      <c r="D69" s="139"/>
      <c r="E69" s="20"/>
      <c r="F69" s="139"/>
      <c r="G69" s="20"/>
      <c r="H69" s="139">
        <v>4</v>
      </c>
      <c r="I69" s="20">
        <f>SUM(I42,I45,I48,I51,I54,I57,I60,I63,I66)</f>
        <v>4</v>
      </c>
      <c r="J69" s="139">
        <v>4</v>
      </c>
      <c r="K69" s="20">
        <f t="shared" ref="K69:BE69" si="1387">SUM(K42,K45,K48,K51,K54,K57,K60,K63,K66)</f>
        <v>4</v>
      </c>
      <c r="L69" s="20">
        <f t="shared" si="1387"/>
        <v>5</v>
      </c>
      <c r="M69" s="20">
        <f t="shared" si="1387"/>
        <v>6</v>
      </c>
      <c r="N69" s="20">
        <f t="shared" si="1387"/>
        <v>6</v>
      </c>
      <c r="O69" s="20">
        <f t="shared" si="1387"/>
        <v>7</v>
      </c>
      <c r="P69" s="20">
        <f t="shared" si="1387"/>
        <v>9</v>
      </c>
      <c r="Q69" s="20">
        <f t="shared" si="1387"/>
        <v>9</v>
      </c>
      <c r="R69" s="20">
        <f t="shared" si="1387"/>
        <v>9</v>
      </c>
      <c r="S69" s="20">
        <f t="shared" si="1387"/>
        <v>9</v>
      </c>
      <c r="T69" s="20">
        <f t="shared" si="1387"/>
        <v>9</v>
      </c>
      <c r="U69" s="20">
        <f t="shared" si="1387"/>
        <v>9</v>
      </c>
      <c r="V69" s="20">
        <f t="shared" si="1387"/>
        <v>9</v>
      </c>
      <c r="W69" s="20">
        <f t="shared" si="1387"/>
        <v>9</v>
      </c>
      <c r="X69" s="20">
        <f t="shared" si="1387"/>
        <v>9</v>
      </c>
      <c r="Y69" s="20">
        <f t="shared" si="1387"/>
        <v>9</v>
      </c>
      <c r="Z69" s="20">
        <f t="shared" si="1387"/>
        <v>10</v>
      </c>
      <c r="AA69" s="20">
        <f t="shared" si="1387"/>
        <v>10</v>
      </c>
      <c r="AB69" s="20">
        <f t="shared" si="1387"/>
        <v>10</v>
      </c>
      <c r="AC69" s="20">
        <f t="shared" si="1387"/>
        <v>10</v>
      </c>
      <c r="AD69" s="20">
        <f t="shared" si="1387"/>
        <v>10</v>
      </c>
      <c r="AE69" s="20">
        <f t="shared" si="1387"/>
        <v>10</v>
      </c>
      <c r="AF69" s="20">
        <f t="shared" si="1387"/>
        <v>10</v>
      </c>
      <c r="AG69" s="20">
        <f t="shared" si="1387"/>
        <v>10</v>
      </c>
      <c r="AH69" s="20">
        <f t="shared" si="1387"/>
        <v>10</v>
      </c>
      <c r="AI69" s="20">
        <f t="shared" si="1387"/>
        <v>10</v>
      </c>
      <c r="AJ69" s="20">
        <f t="shared" si="1387"/>
        <v>28</v>
      </c>
      <c r="AK69" s="20">
        <f t="shared" si="1387"/>
        <v>28</v>
      </c>
      <c r="AL69" s="20">
        <f t="shared" si="1387"/>
        <v>28</v>
      </c>
      <c r="AM69" s="20">
        <f t="shared" si="1387"/>
        <v>28</v>
      </c>
      <c r="AN69" s="20">
        <f t="shared" si="1387"/>
        <v>28</v>
      </c>
      <c r="AO69" s="20">
        <f t="shared" si="1387"/>
        <v>28</v>
      </c>
      <c r="AP69" s="20">
        <f t="shared" si="1387"/>
        <v>28</v>
      </c>
      <c r="AQ69" s="20">
        <f t="shared" si="1387"/>
        <v>28</v>
      </c>
      <c r="AR69" s="20">
        <f t="shared" si="1387"/>
        <v>28</v>
      </c>
      <c r="AS69" s="20">
        <f t="shared" si="1387"/>
        <v>28</v>
      </c>
      <c r="AT69" s="20">
        <f t="shared" si="1387"/>
        <v>28</v>
      </c>
      <c r="AU69" s="20">
        <f t="shared" si="1387"/>
        <v>28</v>
      </c>
      <c r="AV69" s="20">
        <f t="shared" si="1387"/>
        <v>28</v>
      </c>
      <c r="AW69" s="20">
        <f t="shared" si="1387"/>
        <v>28</v>
      </c>
      <c r="AX69" s="20">
        <f t="shared" si="1387"/>
        <v>28</v>
      </c>
      <c r="AY69" s="20">
        <f t="shared" si="1387"/>
        <v>28</v>
      </c>
      <c r="AZ69" s="20">
        <f t="shared" si="1387"/>
        <v>28</v>
      </c>
      <c r="BA69" s="20">
        <f t="shared" si="1387"/>
        <v>28</v>
      </c>
      <c r="BB69" s="20">
        <f t="shared" si="1387"/>
        <v>28</v>
      </c>
      <c r="BC69" s="20">
        <f t="shared" si="1387"/>
        <v>28</v>
      </c>
      <c r="BD69" s="20">
        <f t="shared" si="1387"/>
        <v>28</v>
      </c>
      <c r="BE69" s="20">
        <f t="shared" si="1387"/>
        <v>28</v>
      </c>
      <c r="BF69" s="20">
        <f t="shared" ref="BF69:BV69" si="1388">SUM(BF42,BF45,BF48,BF51,BF54,BF57,BF60,BF63,BF66)</f>
        <v>28</v>
      </c>
      <c r="BG69" s="20">
        <f t="shared" si="1388"/>
        <v>28</v>
      </c>
      <c r="BH69" s="20">
        <f t="shared" si="1388"/>
        <v>28</v>
      </c>
      <c r="BI69" s="20">
        <f t="shared" si="1388"/>
        <v>28</v>
      </c>
      <c r="BJ69" s="20">
        <f t="shared" si="1388"/>
        <v>28</v>
      </c>
      <c r="BK69" s="20">
        <f t="shared" si="1388"/>
        <v>28</v>
      </c>
      <c r="BL69" s="20">
        <f t="shared" si="1388"/>
        <v>28</v>
      </c>
      <c r="BM69" s="20">
        <f t="shared" si="1388"/>
        <v>28</v>
      </c>
      <c r="BN69" s="20">
        <f t="shared" si="1388"/>
        <v>28</v>
      </c>
      <c r="BO69" s="20">
        <f t="shared" si="1388"/>
        <v>28</v>
      </c>
      <c r="BP69" s="20">
        <f t="shared" si="1388"/>
        <v>28</v>
      </c>
      <c r="BQ69" s="20">
        <f t="shared" si="1388"/>
        <v>28</v>
      </c>
      <c r="BR69" s="20">
        <f t="shared" si="1388"/>
        <v>28</v>
      </c>
      <c r="BS69" s="20">
        <f t="shared" si="1388"/>
        <v>28</v>
      </c>
      <c r="BT69" s="20">
        <f t="shared" si="1388"/>
        <v>28</v>
      </c>
      <c r="BU69" s="20">
        <f t="shared" si="1388"/>
        <v>28</v>
      </c>
      <c r="BV69" s="20">
        <f t="shared" si="1388"/>
        <v>28</v>
      </c>
      <c r="BW69" s="20">
        <f t="shared" ref="BW69:CI69" si="1389">SUM(BW42,BW45,BW48,BW51,BW54,BW57,BW60,BW63,BW66)</f>
        <v>28</v>
      </c>
      <c r="BX69" s="20">
        <f t="shared" si="1389"/>
        <v>28</v>
      </c>
      <c r="BY69" s="20">
        <f t="shared" si="1389"/>
        <v>28</v>
      </c>
      <c r="BZ69" s="20">
        <f t="shared" si="1389"/>
        <v>28</v>
      </c>
      <c r="CA69" s="20">
        <f t="shared" si="1389"/>
        <v>28</v>
      </c>
      <c r="CB69" s="20">
        <f t="shared" si="1389"/>
        <v>28</v>
      </c>
      <c r="CC69" s="20">
        <f t="shared" si="1389"/>
        <v>28</v>
      </c>
      <c r="CD69" s="20">
        <f t="shared" si="1389"/>
        <v>28</v>
      </c>
      <c r="CE69" s="20">
        <f t="shared" si="1389"/>
        <v>28</v>
      </c>
      <c r="CF69" s="20">
        <f t="shared" si="1389"/>
        <v>28</v>
      </c>
      <c r="CG69" s="20">
        <f t="shared" si="1389"/>
        <v>28</v>
      </c>
      <c r="CH69" s="20">
        <f t="shared" si="1389"/>
        <v>28</v>
      </c>
      <c r="CI69" s="20">
        <f t="shared" si="1389"/>
        <v>28</v>
      </c>
      <c r="CJ69" s="20">
        <f t="shared" ref="CJ69:CT69" si="1390">SUM(CJ42,CJ45,CJ48,CJ51,CJ54,CJ57,CJ60,CJ63,CJ66)</f>
        <v>28</v>
      </c>
      <c r="CK69" s="20">
        <f t="shared" si="1390"/>
        <v>28</v>
      </c>
      <c r="CL69" s="20">
        <f t="shared" si="1390"/>
        <v>28</v>
      </c>
      <c r="CM69" s="20">
        <f t="shared" si="1390"/>
        <v>28</v>
      </c>
      <c r="CN69" s="20">
        <f t="shared" si="1390"/>
        <v>28</v>
      </c>
      <c r="CO69" s="20">
        <f t="shared" si="1390"/>
        <v>28</v>
      </c>
      <c r="CP69" s="20">
        <f t="shared" si="1390"/>
        <v>28</v>
      </c>
      <c r="CQ69" s="20">
        <f t="shared" si="1390"/>
        <v>28</v>
      </c>
      <c r="CR69" s="20">
        <f t="shared" si="1390"/>
        <v>28</v>
      </c>
      <c r="CS69" s="20">
        <f t="shared" si="1390"/>
        <v>28</v>
      </c>
      <c r="CT69" s="20">
        <f t="shared" si="1390"/>
        <v>28</v>
      </c>
      <c r="CU69" s="20"/>
    </row>
    <row r="70" spans="1:99" s="13" customFormat="1" x14ac:dyDescent="0.2"/>
    <row r="71" spans="1:99" s="15" customFormat="1" x14ac:dyDescent="0.2">
      <c r="A71" s="15" t="s">
        <v>76</v>
      </c>
      <c r="B71" s="30">
        <v>0.13</v>
      </c>
      <c r="C71" s="16"/>
      <c r="D71" s="16"/>
      <c r="E71" s="16"/>
      <c r="F71" s="16"/>
      <c r="G71" s="16"/>
      <c r="H71" s="16">
        <f t="shared" ref="H71:AM71" si="1391">$B$71*(H68+H36)</f>
        <v>13541.666666666666</v>
      </c>
      <c r="I71" s="16">
        <f t="shared" si="1391"/>
        <v>13541.666666666666</v>
      </c>
      <c r="J71" s="16">
        <f t="shared" si="1391"/>
        <v>13541.666666666666</v>
      </c>
      <c r="K71" s="16">
        <f t="shared" si="1391"/>
        <v>13541.666666666666</v>
      </c>
      <c r="L71" s="16">
        <f t="shared" si="1391"/>
        <v>15600</v>
      </c>
      <c r="M71" s="16">
        <f t="shared" si="1391"/>
        <v>17225</v>
      </c>
      <c r="N71" s="16">
        <f t="shared" si="1391"/>
        <v>17225</v>
      </c>
      <c r="O71" s="16">
        <f t="shared" si="1391"/>
        <v>26000</v>
      </c>
      <c r="P71" s="16">
        <f t="shared" si="1391"/>
        <v>28708.333333333332</v>
      </c>
      <c r="Q71" s="16">
        <f t="shared" si="1391"/>
        <v>28708.333333333332</v>
      </c>
      <c r="R71" s="16">
        <f t="shared" si="1391"/>
        <v>28708.333333333332</v>
      </c>
      <c r="S71" s="16">
        <f t="shared" si="1391"/>
        <v>28708.333333333332</v>
      </c>
      <c r="T71" s="16">
        <f t="shared" si="1391"/>
        <v>28708.333333333332</v>
      </c>
      <c r="U71" s="16">
        <f t="shared" si="1391"/>
        <v>28708.333333333332</v>
      </c>
      <c r="V71" s="16">
        <f t="shared" si="1391"/>
        <v>28708.333333333332</v>
      </c>
      <c r="W71" s="16">
        <f t="shared" si="1391"/>
        <v>28708.333333333332</v>
      </c>
      <c r="X71" s="16">
        <f t="shared" si="1391"/>
        <v>30008.333333333332</v>
      </c>
      <c r="Y71" s="16">
        <f t="shared" si="1391"/>
        <v>30008.333333333332</v>
      </c>
      <c r="Z71" s="16">
        <f t="shared" si="1391"/>
        <v>31633.333333333332</v>
      </c>
      <c r="AA71" s="16">
        <f t="shared" si="1391"/>
        <v>31633.333333333332</v>
      </c>
      <c r="AB71" s="16">
        <f t="shared" si="1391"/>
        <v>31633.333333333332</v>
      </c>
      <c r="AC71" s="16">
        <f t="shared" si="1391"/>
        <v>31633.333333333332</v>
      </c>
      <c r="AD71" s="16">
        <f t="shared" si="1391"/>
        <v>31633.333333333332</v>
      </c>
      <c r="AE71" s="16">
        <f t="shared" si="1391"/>
        <v>31633.333333333332</v>
      </c>
      <c r="AF71" s="16">
        <f t="shared" si="1391"/>
        <v>31633.333333333332</v>
      </c>
      <c r="AG71" s="16">
        <f t="shared" si="1391"/>
        <v>31633.333333333332</v>
      </c>
      <c r="AH71" s="16">
        <f t="shared" si="1391"/>
        <v>31633.333333333332</v>
      </c>
      <c r="AI71" s="16">
        <f t="shared" si="1391"/>
        <v>31633.333333333332</v>
      </c>
      <c r="AJ71" s="16">
        <f t="shared" si="1391"/>
        <v>100479.16666666669</v>
      </c>
      <c r="AK71" s="16">
        <f t="shared" si="1391"/>
        <v>100479.16666666669</v>
      </c>
      <c r="AL71" s="16">
        <f t="shared" si="1391"/>
        <v>100479.16666666669</v>
      </c>
      <c r="AM71" s="16">
        <f t="shared" si="1391"/>
        <v>100479.16666666669</v>
      </c>
      <c r="AN71" s="16">
        <f t="shared" ref="AN71:BE71" si="1392">$B$71*(AN68+AN36)</f>
        <v>100479.16666666669</v>
      </c>
      <c r="AO71" s="16">
        <f t="shared" si="1392"/>
        <v>100479.16666666669</v>
      </c>
      <c r="AP71" s="16">
        <f t="shared" si="1392"/>
        <v>100479.16666666669</v>
      </c>
      <c r="AQ71" s="16">
        <f t="shared" si="1392"/>
        <v>100479.16666666669</v>
      </c>
      <c r="AR71" s="16">
        <f t="shared" si="1392"/>
        <v>100479.16666666669</v>
      </c>
      <c r="AS71" s="16">
        <f t="shared" si="1392"/>
        <v>100479.16666666669</v>
      </c>
      <c r="AT71" s="16">
        <f t="shared" si="1392"/>
        <v>100479.16666666669</v>
      </c>
      <c r="AU71" s="16">
        <f t="shared" si="1392"/>
        <v>100479.16666666669</v>
      </c>
      <c r="AV71" s="16">
        <f t="shared" si="1392"/>
        <v>100479.16666666669</v>
      </c>
      <c r="AW71" s="16">
        <f t="shared" si="1392"/>
        <v>100479.16666666669</v>
      </c>
      <c r="AX71" s="16">
        <f t="shared" si="1392"/>
        <v>100479.16666666669</v>
      </c>
      <c r="AY71" s="16">
        <f t="shared" si="1392"/>
        <v>100479.16666666669</v>
      </c>
      <c r="AZ71" s="16">
        <f t="shared" si="1392"/>
        <v>100479.16666666669</v>
      </c>
      <c r="BA71" s="16">
        <f t="shared" si="1392"/>
        <v>100479.16666666669</v>
      </c>
      <c r="BB71" s="16">
        <f t="shared" si="1392"/>
        <v>100479.16666666669</v>
      </c>
      <c r="BC71" s="16">
        <f t="shared" si="1392"/>
        <v>100479.16666666669</v>
      </c>
      <c r="BD71" s="16">
        <f t="shared" si="1392"/>
        <v>100479.16666666669</v>
      </c>
      <c r="BE71" s="16">
        <f t="shared" si="1392"/>
        <v>100479.16666666669</v>
      </c>
      <c r="BF71" s="16">
        <f t="shared" ref="BF71:BV71" si="1393">$B$71*(BF68+BF36)</f>
        <v>100479.16666666669</v>
      </c>
      <c r="BG71" s="16">
        <f t="shared" si="1393"/>
        <v>100479.16666666669</v>
      </c>
      <c r="BH71" s="16">
        <f t="shared" si="1393"/>
        <v>100479.16666666669</v>
      </c>
      <c r="BI71" s="16">
        <f t="shared" si="1393"/>
        <v>100479.16666666669</v>
      </c>
      <c r="BJ71" s="16">
        <f t="shared" si="1393"/>
        <v>100479.16666666669</v>
      </c>
      <c r="BK71" s="16">
        <f t="shared" si="1393"/>
        <v>100479.16666666669</v>
      </c>
      <c r="BL71" s="16">
        <f t="shared" si="1393"/>
        <v>100479.16666666669</v>
      </c>
      <c r="BM71" s="16">
        <f t="shared" si="1393"/>
        <v>100479.16666666669</v>
      </c>
      <c r="BN71" s="16">
        <f t="shared" si="1393"/>
        <v>100479.16666666669</v>
      </c>
      <c r="BO71" s="16">
        <f t="shared" si="1393"/>
        <v>100479.16666666669</v>
      </c>
      <c r="BP71" s="16">
        <f t="shared" si="1393"/>
        <v>100479.16666666669</v>
      </c>
      <c r="BQ71" s="16">
        <f t="shared" si="1393"/>
        <v>100479.16666666669</v>
      </c>
      <c r="BR71" s="16">
        <f t="shared" si="1393"/>
        <v>100479.16666666669</v>
      </c>
      <c r="BS71" s="16">
        <f t="shared" si="1393"/>
        <v>100479.16666666669</v>
      </c>
      <c r="BT71" s="16">
        <f t="shared" si="1393"/>
        <v>100479.16666666669</v>
      </c>
      <c r="BU71" s="16">
        <f t="shared" si="1393"/>
        <v>100479.16666666669</v>
      </c>
      <c r="BV71" s="16">
        <f t="shared" si="1393"/>
        <v>100479.16666666669</v>
      </c>
      <c r="BW71" s="16">
        <f t="shared" ref="BW71:CI71" si="1394">$B$71*(BW68+BW36)</f>
        <v>100479.16666666669</v>
      </c>
      <c r="BX71" s="16">
        <f t="shared" si="1394"/>
        <v>100479.16666666669</v>
      </c>
      <c r="BY71" s="16">
        <f t="shared" si="1394"/>
        <v>100479.16666666669</v>
      </c>
      <c r="BZ71" s="16">
        <f t="shared" si="1394"/>
        <v>100479.16666666669</v>
      </c>
      <c r="CA71" s="16">
        <f t="shared" si="1394"/>
        <v>100479.16666666669</v>
      </c>
      <c r="CB71" s="16">
        <f t="shared" si="1394"/>
        <v>100479.16666666669</v>
      </c>
      <c r="CC71" s="16">
        <f t="shared" si="1394"/>
        <v>100479.16666666669</v>
      </c>
      <c r="CD71" s="16">
        <f t="shared" si="1394"/>
        <v>100479.16666666669</v>
      </c>
      <c r="CE71" s="16">
        <f t="shared" si="1394"/>
        <v>100479.16666666669</v>
      </c>
      <c r="CF71" s="16">
        <f t="shared" si="1394"/>
        <v>100479.16666666669</v>
      </c>
      <c r="CG71" s="16">
        <f t="shared" si="1394"/>
        <v>100479.16666666669</v>
      </c>
      <c r="CH71" s="16">
        <f t="shared" si="1394"/>
        <v>100479.16666666669</v>
      </c>
      <c r="CI71" s="16">
        <f t="shared" si="1394"/>
        <v>100479.16666666669</v>
      </c>
      <c r="CJ71" s="16">
        <f t="shared" ref="CJ71:CT71" si="1395">$B$71*(CJ68+CJ36)</f>
        <v>100479.16666666669</v>
      </c>
      <c r="CK71" s="16">
        <f t="shared" si="1395"/>
        <v>100479.16666666669</v>
      </c>
      <c r="CL71" s="16">
        <f t="shared" si="1395"/>
        <v>100479.16666666669</v>
      </c>
      <c r="CM71" s="16">
        <f t="shared" si="1395"/>
        <v>100479.16666666669</v>
      </c>
      <c r="CN71" s="16">
        <f t="shared" si="1395"/>
        <v>100479.16666666669</v>
      </c>
      <c r="CO71" s="16">
        <f t="shared" si="1395"/>
        <v>100479.16666666669</v>
      </c>
      <c r="CP71" s="16">
        <f t="shared" si="1395"/>
        <v>100479.16666666669</v>
      </c>
      <c r="CQ71" s="16">
        <f t="shared" si="1395"/>
        <v>100479.16666666669</v>
      </c>
      <c r="CR71" s="16">
        <f t="shared" si="1395"/>
        <v>100479.16666666669</v>
      </c>
      <c r="CS71" s="16">
        <f t="shared" si="1395"/>
        <v>100479.16666666669</v>
      </c>
      <c r="CT71" s="16">
        <f t="shared" si="1395"/>
        <v>100479.16666666669</v>
      </c>
      <c r="CU71" s="16"/>
    </row>
    <row r="72" spans="1:99" s="15" customFormat="1" x14ac:dyDescent="0.2">
      <c r="A72" s="15" t="s">
        <v>77</v>
      </c>
      <c r="B72" s="30">
        <v>0</v>
      </c>
      <c r="H72" s="16">
        <f t="shared" ref="H72:AM72" si="1396">$B$72*(H68+H36)</f>
        <v>0</v>
      </c>
      <c r="I72" s="16">
        <f t="shared" si="1396"/>
        <v>0</v>
      </c>
      <c r="J72" s="16">
        <f t="shared" si="1396"/>
        <v>0</v>
      </c>
      <c r="K72" s="16">
        <f t="shared" si="1396"/>
        <v>0</v>
      </c>
      <c r="L72" s="16">
        <f t="shared" si="1396"/>
        <v>0</v>
      </c>
      <c r="M72" s="16">
        <f t="shared" si="1396"/>
        <v>0</v>
      </c>
      <c r="N72" s="16">
        <f t="shared" si="1396"/>
        <v>0</v>
      </c>
      <c r="O72" s="16">
        <f t="shared" si="1396"/>
        <v>0</v>
      </c>
      <c r="P72" s="16">
        <f t="shared" si="1396"/>
        <v>0</v>
      </c>
      <c r="Q72" s="16">
        <f t="shared" si="1396"/>
        <v>0</v>
      </c>
      <c r="R72" s="16">
        <f t="shared" si="1396"/>
        <v>0</v>
      </c>
      <c r="S72" s="16">
        <f t="shared" si="1396"/>
        <v>0</v>
      </c>
      <c r="T72" s="16">
        <f t="shared" si="1396"/>
        <v>0</v>
      </c>
      <c r="U72" s="16">
        <f t="shared" si="1396"/>
        <v>0</v>
      </c>
      <c r="V72" s="16">
        <f t="shared" si="1396"/>
        <v>0</v>
      </c>
      <c r="W72" s="16">
        <f t="shared" si="1396"/>
        <v>0</v>
      </c>
      <c r="X72" s="16">
        <f t="shared" si="1396"/>
        <v>0</v>
      </c>
      <c r="Y72" s="16">
        <f t="shared" si="1396"/>
        <v>0</v>
      </c>
      <c r="Z72" s="16">
        <f t="shared" si="1396"/>
        <v>0</v>
      </c>
      <c r="AA72" s="16">
        <f t="shared" si="1396"/>
        <v>0</v>
      </c>
      <c r="AB72" s="16">
        <f t="shared" si="1396"/>
        <v>0</v>
      </c>
      <c r="AC72" s="16">
        <f t="shared" si="1396"/>
        <v>0</v>
      </c>
      <c r="AD72" s="16">
        <f t="shared" si="1396"/>
        <v>0</v>
      </c>
      <c r="AE72" s="16">
        <f t="shared" si="1396"/>
        <v>0</v>
      </c>
      <c r="AF72" s="16">
        <f t="shared" si="1396"/>
        <v>0</v>
      </c>
      <c r="AG72" s="16">
        <f t="shared" si="1396"/>
        <v>0</v>
      </c>
      <c r="AH72" s="16">
        <f t="shared" si="1396"/>
        <v>0</v>
      </c>
      <c r="AI72" s="16">
        <f t="shared" si="1396"/>
        <v>0</v>
      </c>
      <c r="AJ72" s="16">
        <f t="shared" si="1396"/>
        <v>0</v>
      </c>
      <c r="AK72" s="16">
        <f t="shared" si="1396"/>
        <v>0</v>
      </c>
      <c r="AL72" s="16">
        <f t="shared" si="1396"/>
        <v>0</v>
      </c>
      <c r="AM72" s="16">
        <f t="shared" si="1396"/>
        <v>0</v>
      </c>
      <c r="AN72" s="16">
        <f t="shared" ref="AN72:BE72" si="1397">$B$72*(AN68+AN36)</f>
        <v>0</v>
      </c>
      <c r="AO72" s="16">
        <f t="shared" si="1397"/>
        <v>0</v>
      </c>
      <c r="AP72" s="16">
        <f t="shared" si="1397"/>
        <v>0</v>
      </c>
      <c r="AQ72" s="16">
        <f t="shared" si="1397"/>
        <v>0</v>
      </c>
      <c r="AR72" s="16">
        <f t="shared" si="1397"/>
        <v>0</v>
      </c>
      <c r="AS72" s="16">
        <f t="shared" si="1397"/>
        <v>0</v>
      </c>
      <c r="AT72" s="16">
        <f t="shared" si="1397"/>
        <v>0</v>
      </c>
      <c r="AU72" s="16">
        <f t="shared" si="1397"/>
        <v>0</v>
      </c>
      <c r="AV72" s="16">
        <f t="shared" si="1397"/>
        <v>0</v>
      </c>
      <c r="AW72" s="16">
        <f t="shared" si="1397"/>
        <v>0</v>
      </c>
      <c r="AX72" s="16">
        <f t="shared" si="1397"/>
        <v>0</v>
      </c>
      <c r="AY72" s="16">
        <f t="shared" si="1397"/>
        <v>0</v>
      </c>
      <c r="AZ72" s="16">
        <f t="shared" si="1397"/>
        <v>0</v>
      </c>
      <c r="BA72" s="16">
        <f t="shared" si="1397"/>
        <v>0</v>
      </c>
      <c r="BB72" s="16">
        <f t="shared" si="1397"/>
        <v>0</v>
      </c>
      <c r="BC72" s="16">
        <f t="shared" si="1397"/>
        <v>0</v>
      </c>
      <c r="BD72" s="16">
        <f t="shared" si="1397"/>
        <v>0</v>
      </c>
      <c r="BE72" s="16">
        <f t="shared" si="1397"/>
        <v>0</v>
      </c>
      <c r="BF72" s="16">
        <f t="shared" ref="BF72:BV72" si="1398">$B$72*(BF68+BF36)</f>
        <v>0</v>
      </c>
      <c r="BG72" s="16">
        <f t="shared" si="1398"/>
        <v>0</v>
      </c>
      <c r="BH72" s="16">
        <f t="shared" si="1398"/>
        <v>0</v>
      </c>
      <c r="BI72" s="16">
        <f t="shared" si="1398"/>
        <v>0</v>
      </c>
      <c r="BJ72" s="16">
        <f t="shared" si="1398"/>
        <v>0</v>
      </c>
      <c r="BK72" s="16">
        <f t="shared" si="1398"/>
        <v>0</v>
      </c>
      <c r="BL72" s="16">
        <f t="shared" si="1398"/>
        <v>0</v>
      </c>
      <c r="BM72" s="16">
        <f t="shared" si="1398"/>
        <v>0</v>
      </c>
      <c r="BN72" s="16">
        <f t="shared" si="1398"/>
        <v>0</v>
      </c>
      <c r="BO72" s="16">
        <f t="shared" si="1398"/>
        <v>0</v>
      </c>
      <c r="BP72" s="16">
        <f t="shared" si="1398"/>
        <v>0</v>
      </c>
      <c r="BQ72" s="16">
        <f t="shared" si="1398"/>
        <v>0</v>
      </c>
      <c r="BR72" s="16">
        <f t="shared" si="1398"/>
        <v>0</v>
      </c>
      <c r="BS72" s="16">
        <f t="shared" si="1398"/>
        <v>0</v>
      </c>
      <c r="BT72" s="16">
        <f t="shared" si="1398"/>
        <v>0</v>
      </c>
      <c r="BU72" s="16">
        <f t="shared" si="1398"/>
        <v>0</v>
      </c>
      <c r="BV72" s="16">
        <f t="shared" si="1398"/>
        <v>0</v>
      </c>
      <c r="BW72" s="16">
        <f t="shared" ref="BW72:CI72" si="1399">$B$72*(BW68+BW36)</f>
        <v>0</v>
      </c>
      <c r="BX72" s="16">
        <f t="shared" si="1399"/>
        <v>0</v>
      </c>
      <c r="BY72" s="16">
        <f t="shared" si="1399"/>
        <v>0</v>
      </c>
      <c r="BZ72" s="16">
        <f t="shared" si="1399"/>
        <v>0</v>
      </c>
      <c r="CA72" s="16">
        <f t="shared" si="1399"/>
        <v>0</v>
      </c>
      <c r="CB72" s="16">
        <f t="shared" si="1399"/>
        <v>0</v>
      </c>
      <c r="CC72" s="16">
        <f t="shared" si="1399"/>
        <v>0</v>
      </c>
      <c r="CD72" s="16">
        <f t="shared" si="1399"/>
        <v>0</v>
      </c>
      <c r="CE72" s="16">
        <f t="shared" si="1399"/>
        <v>0</v>
      </c>
      <c r="CF72" s="16">
        <f t="shared" si="1399"/>
        <v>0</v>
      </c>
      <c r="CG72" s="16">
        <f t="shared" si="1399"/>
        <v>0</v>
      </c>
      <c r="CH72" s="16">
        <f t="shared" si="1399"/>
        <v>0</v>
      </c>
      <c r="CI72" s="16">
        <f t="shared" si="1399"/>
        <v>0</v>
      </c>
      <c r="CJ72" s="16">
        <f t="shared" ref="CJ72:CT72" si="1400">$B$72*(CJ68+CJ36)</f>
        <v>0</v>
      </c>
      <c r="CK72" s="16">
        <f t="shared" si="1400"/>
        <v>0</v>
      </c>
      <c r="CL72" s="16">
        <f t="shared" si="1400"/>
        <v>0</v>
      </c>
      <c r="CM72" s="16">
        <f t="shared" si="1400"/>
        <v>0</v>
      </c>
      <c r="CN72" s="16">
        <f t="shared" si="1400"/>
        <v>0</v>
      </c>
      <c r="CO72" s="16">
        <f t="shared" si="1400"/>
        <v>0</v>
      </c>
      <c r="CP72" s="16">
        <f t="shared" si="1400"/>
        <v>0</v>
      </c>
      <c r="CQ72" s="16">
        <f t="shared" si="1400"/>
        <v>0</v>
      </c>
      <c r="CR72" s="16">
        <f t="shared" si="1400"/>
        <v>0</v>
      </c>
      <c r="CS72" s="16">
        <f t="shared" si="1400"/>
        <v>0</v>
      </c>
      <c r="CT72" s="16">
        <f t="shared" si="1400"/>
        <v>0</v>
      </c>
      <c r="CU72" s="16"/>
    </row>
    <row r="74" spans="1:99" s="31" customFormat="1" ht="25.9" customHeight="1" x14ac:dyDescent="0.25">
      <c r="A74" s="33" t="s">
        <v>78</v>
      </c>
      <c r="C74" s="32">
        <f t="shared" ref="C74:AH74" si="1401">SUM(C36,C68,C71,C72)</f>
        <v>0</v>
      </c>
      <c r="D74" s="32">
        <f t="shared" si="1401"/>
        <v>0</v>
      </c>
      <c r="E74" s="32">
        <f t="shared" si="1401"/>
        <v>0</v>
      </c>
      <c r="F74" s="32">
        <f t="shared" si="1401"/>
        <v>0</v>
      </c>
      <c r="G74" s="32">
        <f t="shared" si="1401"/>
        <v>0</v>
      </c>
      <c r="H74" s="32">
        <f t="shared" si="1401"/>
        <v>117708.33333333333</v>
      </c>
      <c r="I74" s="32">
        <f t="shared" si="1401"/>
        <v>117708.33333333333</v>
      </c>
      <c r="J74" s="32">
        <f t="shared" si="1401"/>
        <v>117708.33333333333</v>
      </c>
      <c r="K74" s="32">
        <f t="shared" si="1401"/>
        <v>117708.33333333333</v>
      </c>
      <c r="L74" s="32">
        <f t="shared" si="1401"/>
        <v>135600</v>
      </c>
      <c r="M74" s="32">
        <f t="shared" si="1401"/>
        <v>149725</v>
      </c>
      <c r="N74" s="32">
        <f t="shared" si="1401"/>
        <v>149725</v>
      </c>
      <c r="O74" s="32">
        <f t="shared" si="1401"/>
        <v>226000</v>
      </c>
      <c r="P74" s="32">
        <f t="shared" si="1401"/>
        <v>249541.66666666666</v>
      </c>
      <c r="Q74" s="32">
        <f t="shared" si="1401"/>
        <v>249541.66666666666</v>
      </c>
      <c r="R74" s="32">
        <f t="shared" si="1401"/>
        <v>249541.66666666666</v>
      </c>
      <c r="S74" s="32">
        <f t="shared" si="1401"/>
        <v>249541.66666666666</v>
      </c>
      <c r="T74" s="32">
        <f t="shared" si="1401"/>
        <v>249541.66666666666</v>
      </c>
      <c r="U74" s="32">
        <f t="shared" si="1401"/>
        <v>249541.66666666666</v>
      </c>
      <c r="V74" s="32">
        <f t="shared" si="1401"/>
        <v>249541.66666666666</v>
      </c>
      <c r="W74" s="32">
        <f t="shared" si="1401"/>
        <v>249541.66666666666</v>
      </c>
      <c r="X74" s="32">
        <f t="shared" si="1401"/>
        <v>260841.66666666666</v>
      </c>
      <c r="Y74" s="32">
        <f t="shared" si="1401"/>
        <v>260841.66666666666</v>
      </c>
      <c r="Z74" s="32">
        <f t="shared" si="1401"/>
        <v>274966.66666666663</v>
      </c>
      <c r="AA74" s="32">
        <f t="shared" si="1401"/>
        <v>274966.66666666663</v>
      </c>
      <c r="AB74" s="32">
        <f t="shared" si="1401"/>
        <v>274966.66666666663</v>
      </c>
      <c r="AC74" s="32">
        <f t="shared" si="1401"/>
        <v>274966.66666666663</v>
      </c>
      <c r="AD74" s="32">
        <f t="shared" si="1401"/>
        <v>274966.66666666663</v>
      </c>
      <c r="AE74" s="32">
        <f t="shared" si="1401"/>
        <v>274966.66666666663</v>
      </c>
      <c r="AF74" s="32">
        <f t="shared" si="1401"/>
        <v>274966.66666666663</v>
      </c>
      <c r="AG74" s="32">
        <f t="shared" si="1401"/>
        <v>274966.66666666663</v>
      </c>
      <c r="AH74" s="32">
        <f t="shared" si="1401"/>
        <v>274966.66666666663</v>
      </c>
      <c r="AI74" s="32">
        <f t="shared" ref="AI74:BE74" si="1402">SUM(AI36,AI68,AI71,AI72)</f>
        <v>274966.66666666663</v>
      </c>
      <c r="AJ74" s="32">
        <f t="shared" si="1402"/>
        <v>873395.83333333349</v>
      </c>
      <c r="AK74" s="32">
        <f t="shared" si="1402"/>
        <v>873395.83333333349</v>
      </c>
      <c r="AL74" s="32">
        <f t="shared" si="1402"/>
        <v>873395.83333333349</v>
      </c>
      <c r="AM74" s="32">
        <f t="shared" si="1402"/>
        <v>873395.83333333349</v>
      </c>
      <c r="AN74" s="32">
        <f t="shared" si="1402"/>
        <v>873395.83333333349</v>
      </c>
      <c r="AO74" s="32">
        <f t="shared" si="1402"/>
        <v>873395.83333333349</v>
      </c>
      <c r="AP74" s="32">
        <f t="shared" si="1402"/>
        <v>873395.83333333349</v>
      </c>
      <c r="AQ74" s="32">
        <f t="shared" si="1402"/>
        <v>873395.83333333349</v>
      </c>
      <c r="AR74" s="32">
        <f t="shared" si="1402"/>
        <v>873395.83333333349</v>
      </c>
      <c r="AS74" s="32">
        <f t="shared" si="1402"/>
        <v>873395.83333333349</v>
      </c>
      <c r="AT74" s="32">
        <f t="shared" si="1402"/>
        <v>873395.83333333349</v>
      </c>
      <c r="AU74" s="32">
        <f t="shared" si="1402"/>
        <v>873395.83333333349</v>
      </c>
      <c r="AV74" s="32">
        <f t="shared" si="1402"/>
        <v>873395.83333333349</v>
      </c>
      <c r="AW74" s="32">
        <f t="shared" si="1402"/>
        <v>873395.83333333349</v>
      </c>
      <c r="AX74" s="32">
        <f t="shared" si="1402"/>
        <v>873395.83333333349</v>
      </c>
      <c r="AY74" s="32">
        <f t="shared" si="1402"/>
        <v>873395.83333333349</v>
      </c>
      <c r="AZ74" s="32">
        <f t="shared" si="1402"/>
        <v>873395.83333333349</v>
      </c>
      <c r="BA74" s="32">
        <f t="shared" si="1402"/>
        <v>873395.83333333349</v>
      </c>
      <c r="BB74" s="32">
        <f t="shared" si="1402"/>
        <v>873395.83333333349</v>
      </c>
      <c r="BC74" s="32">
        <f t="shared" si="1402"/>
        <v>873395.83333333349</v>
      </c>
      <c r="BD74" s="32">
        <f t="shared" si="1402"/>
        <v>873395.83333333349</v>
      </c>
      <c r="BE74" s="32">
        <f t="shared" si="1402"/>
        <v>873395.83333333349</v>
      </c>
      <c r="BF74" s="32">
        <f t="shared" ref="BF74:BV74" si="1403">SUM(BF36,BF68,BF71,BF72)</f>
        <v>873395.83333333349</v>
      </c>
      <c r="BG74" s="32">
        <f t="shared" si="1403"/>
        <v>873395.83333333349</v>
      </c>
      <c r="BH74" s="32">
        <f t="shared" si="1403"/>
        <v>873395.83333333349</v>
      </c>
      <c r="BI74" s="32">
        <f t="shared" si="1403"/>
        <v>873395.83333333349</v>
      </c>
      <c r="BJ74" s="32">
        <f t="shared" si="1403"/>
        <v>873395.83333333349</v>
      </c>
      <c r="BK74" s="32">
        <f t="shared" si="1403"/>
        <v>873395.83333333349</v>
      </c>
      <c r="BL74" s="32">
        <f t="shared" si="1403"/>
        <v>873395.83333333349</v>
      </c>
      <c r="BM74" s="32">
        <f t="shared" si="1403"/>
        <v>873395.83333333349</v>
      </c>
      <c r="BN74" s="32">
        <f t="shared" si="1403"/>
        <v>873395.83333333349</v>
      </c>
      <c r="BO74" s="32">
        <f t="shared" si="1403"/>
        <v>873395.83333333349</v>
      </c>
      <c r="BP74" s="32">
        <f t="shared" si="1403"/>
        <v>873395.83333333349</v>
      </c>
      <c r="BQ74" s="32">
        <f t="shared" si="1403"/>
        <v>873395.83333333349</v>
      </c>
      <c r="BR74" s="32">
        <f t="shared" si="1403"/>
        <v>873395.83333333349</v>
      </c>
      <c r="BS74" s="32">
        <f t="shared" si="1403"/>
        <v>873395.83333333349</v>
      </c>
      <c r="BT74" s="32">
        <f t="shared" si="1403"/>
        <v>873395.83333333349</v>
      </c>
      <c r="BU74" s="32">
        <f t="shared" si="1403"/>
        <v>873395.83333333349</v>
      </c>
      <c r="BV74" s="32">
        <f t="shared" si="1403"/>
        <v>873395.83333333349</v>
      </c>
      <c r="BW74" s="32">
        <f t="shared" ref="BW74:CI74" si="1404">SUM(BW36,BW68,BW71,BW72)</f>
        <v>873395.83333333349</v>
      </c>
      <c r="BX74" s="32">
        <f t="shared" si="1404"/>
        <v>873395.83333333349</v>
      </c>
      <c r="BY74" s="32">
        <f t="shared" si="1404"/>
        <v>873395.83333333349</v>
      </c>
      <c r="BZ74" s="32">
        <f t="shared" si="1404"/>
        <v>873395.83333333349</v>
      </c>
      <c r="CA74" s="32">
        <f t="shared" si="1404"/>
        <v>873395.83333333349</v>
      </c>
      <c r="CB74" s="32">
        <f t="shared" si="1404"/>
        <v>873395.83333333349</v>
      </c>
      <c r="CC74" s="32">
        <f t="shared" si="1404"/>
        <v>873395.83333333349</v>
      </c>
      <c r="CD74" s="32">
        <f t="shared" si="1404"/>
        <v>873395.83333333349</v>
      </c>
      <c r="CE74" s="32">
        <f t="shared" si="1404"/>
        <v>873395.83333333349</v>
      </c>
      <c r="CF74" s="32">
        <f t="shared" si="1404"/>
        <v>873395.83333333349</v>
      </c>
      <c r="CG74" s="32">
        <f t="shared" si="1404"/>
        <v>873395.83333333349</v>
      </c>
      <c r="CH74" s="32">
        <f t="shared" si="1404"/>
        <v>873395.83333333349</v>
      </c>
      <c r="CI74" s="32">
        <f t="shared" si="1404"/>
        <v>873395.83333333349</v>
      </c>
      <c r="CJ74" s="32">
        <f t="shared" ref="CJ74:CT74" si="1405">SUM(CJ36,CJ68,CJ71,CJ72)</f>
        <v>873395.83333333349</v>
      </c>
      <c r="CK74" s="32">
        <f t="shared" si="1405"/>
        <v>873395.83333333349</v>
      </c>
      <c r="CL74" s="32">
        <f t="shared" si="1405"/>
        <v>873395.83333333349</v>
      </c>
      <c r="CM74" s="32">
        <f t="shared" si="1405"/>
        <v>873395.83333333349</v>
      </c>
      <c r="CN74" s="32">
        <f t="shared" si="1405"/>
        <v>873395.83333333349</v>
      </c>
      <c r="CO74" s="32">
        <f t="shared" si="1405"/>
        <v>873395.83333333349</v>
      </c>
      <c r="CP74" s="32">
        <f t="shared" si="1405"/>
        <v>873395.83333333349</v>
      </c>
      <c r="CQ74" s="32">
        <f t="shared" si="1405"/>
        <v>873395.83333333349</v>
      </c>
      <c r="CR74" s="32">
        <f t="shared" si="1405"/>
        <v>873395.83333333349</v>
      </c>
      <c r="CS74" s="32">
        <f t="shared" si="1405"/>
        <v>873395.83333333349</v>
      </c>
      <c r="CT74" s="32">
        <f t="shared" si="1405"/>
        <v>873395.83333333349</v>
      </c>
      <c r="CU74" s="32"/>
    </row>
    <row r="75" spans="1:99" s="34" customFormat="1" x14ac:dyDescent="0.2">
      <c r="A75" s="34" t="s">
        <v>75</v>
      </c>
      <c r="H75" s="35"/>
      <c r="I75" s="35"/>
      <c r="J75" s="35"/>
      <c r="K75" s="35"/>
      <c r="L75" s="35"/>
      <c r="M75" s="35">
        <f t="shared" ref="M75:BE75" si="1406">M37+M69</f>
        <v>7</v>
      </c>
      <c r="N75" s="35">
        <f t="shared" si="1406"/>
        <v>7</v>
      </c>
      <c r="O75" s="35">
        <f t="shared" si="1406"/>
        <v>21</v>
      </c>
      <c r="P75" s="35">
        <f t="shared" si="1406"/>
        <v>24</v>
      </c>
      <c r="Q75" s="35">
        <f t="shared" si="1406"/>
        <v>24</v>
      </c>
      <c r="R75" s="35">
        <f t="shared" si="1406"/>
        <v>24</v>
      </c>
      <c r="S75" s="35">
        <f t="shared" si="1406"/>
        <v>24</v>
      </c>
      <c r="T75" s="35">
        <f t="shared" si="1406"/>
        <v>24</v>
      </c>
      <c r="U75" s="35">
        <f t="shared" si="1406"/>
        <v>24</v>
      </c>
      <c r="V75" s="35">
        <f t="shared" si="1406"/>
        <v>24</v>
      </c>
      <c r="W75" s="35">
        <f t="shared" si="1406"/>
        <v>24</v>
      </c>
      <c r="X75" s="35">
        <f t="shared" si="1406"/>
        <v>26</v>
      </c>
      <c r="Y75" s="35">
        <f t="shared" si="1406"/>
        <v>26</v>
      </c>
      <c r="Z75" s="35">
        <f t="shared" si="1406"/>
        <v>28</v>
      </c>
      <c r="AA75" s="35">
        <f t="shared" si="1406"/>
        <v>28</v>
      </c>
      <c r="AB75" s="35">
        <f t="shared" si="1406"/>
        <v>28</v>
      </c>
      <c r="AC75" s="35">
        <f t="shared" si="1406"/>
        <v>28</v>
      </c>
      <c r="AD75" s="35">
        <f t="shared" si="1406"/>
        <v>28</v>
      </c>
      <c r="AE75" s="35">
        <f t="shared" si="1406"/>
        <v>28</v>
      </c>
      <c r="AF75" s="35">
        <f t="shared" si="1406"/>
        <v>28</v>
      </c>
      <c r="AG75" s="35">
        <f t="shared" si="1406"/>
        <v>28</v>
      </c>
      <c r="AH75" s="35">
        <f t="shared" si="1406"/>
        <v>28</v>
      </c>
      <c r="AI75" s="35">
        <f t="shared" si="1406"/>
        <v>28</v>
      </c>
      <c r="AJ75" s="35">
        <f t="shared" si="1406"/>
        <v>129</v>
      </c>
      <c r="AK75" s="35">
        <f t="shared" si="1406"/>
        <v>129</v>
      </c>
      <c r="AL75" s="35">
        <f t="shared" si="1406"/>
        <v>129</v>
      </c>
      <c r="AM75" s="35">
        <f t="shared" si="1406"/>
        <v>129</v>
      </c>
      <c r="AN75" s="35">
        <f t="shared" si="1406"/>
        <v>129</v>
      </c>
      <c r="AO75" s="35">
        <f t="shared" si="1406"/>
        <v>129</v>
      </c>
      <c r="AP75" s="35">
        <f t="shared" si="1406"/>
        <v>129</v>
      </c>
      <c r="AQ75" s="35">
        <f t="shared" si="1406"/>
        <v>129</v>
      </c>
      <c r="AR75" s="35">
        <f t="shared" si="1406"/>
        <v>129</v>
      </c>
      <c r="AS75" s="35">
        <f t="shared" si="1406"/>
        <v>129</v>
      </c>
      <c r="AT75" s="35">
        <f t="shared" si="1406"/>
        <v>129</v>
      </c>
      <c r="AU75" s="35">
        <f t="shared" si="1406"/>
        <v>129</v>
      </c>
      <c r="AV75" s="35">
        <f t="shared" si="1406"/>
        <v>129</v>
      </c>
      <c r="AW75" s="35">
        <f t="shared" si="1406"/>
        <v>129</v>
      </c>
      <c r="AX75" s="35">
        <f t="shared" si="1406"/>
        <v>129</v>
      </c>
      <c r="AY75" s="35">
        <f t="shared" si="1406"/>
        <v>129</v>
      </c>
      <c r="AZ75" s="35">
        <f t="shared" si="1406"/>
        <v>129</v>
      </c>
      <c r="BA75" s="35">
        <f t="shared" si="1406"/>
        <v>129</v>
      </c>
      <c r="BB75" s="35">
        <f t="shared" si="1406"/>
        <v>129</v>
      </c>
      <c r="BC75" s="35">
        <f t="shared" si="1406"/>
        <v>129</v>
      </c>
      <c r="BD75" s="35">
        <f t="shared" si="1406"/>
        <v>129</v>
      </c>
      <c r="BE75" s="35">
        <f t="shared" si="1406"/>
        <v>129</v>
      </c>
      <c r="BF75" s="35">
        <f t="shared" ref="BF75:BV75" si="1407">BF37+BF69</f>
        <v>129</v>
      </c>
      <c r="BG75" s="35">
        <f t="shared" si="1407"/>
        <v>129</v>
      </c>
      <c r="BH75" s="35">
        <f t="shared" si="1407"/>
        <v>129</v>
      </c>
      <c r="BI75" s="35">
        <f t="shared" si="1407"/>
        <v>129</v>
      </c>
      <c r="BJ75" s="35">
        <f t="shared" si="1407"/>
        <v>129</v>
      </c>
      <c r="BK75" s="35">
        <f t="shared" si="1407"/>
        <v>129</v>
      </c>
      <c r="BL75" s="35">
        <f t="shared" si="1407"/>
        <v>129</v>
      </c>
      <c r="BM75" s="35">
        <f t="shared" si="1407"/>
        <v>129</v>
      </c>
      <c r="BN75" s="35">
        <f t="shared" si="1407"/>
        <v>129</v>
      </c>
      <c r="BO75" s="35">
        <f t="shared" si="1407"/>
        <v>129</v>
      </c>
      <c r="BP75" s="35">
        <f t="shared" si="1407"/>
        <v>129</v>
      </c>
      <c r="BQ75" s="35">
        <f t="shared" si="1407"/>
        <v>129</v>
      </c>
      <c r="BR75" s="35">
        <f t="shared" si="1407"/>
        <v>129</v>
      </c>
      <c r="BS75" s="35">
        <f t="shared" si="1407"/>
        <v>129</v>
      </c>
      <c r="BT75" s="35">
        <f t="shared" si="1407"/>
        <v>129</v>
      </c>
      <c r="BU75" s="35">
        <f t="shared" si="1407"/>
        <v>129</v>
      </c>
      <c r="BV75" s="35">
        <f t="shared" si="1407"/>
        <v>129</v>
      </c>
      <c r="BW75" s="35">
        <f t="shared" ref="BW75:CI75" si="1408">BW37+BW69</f>
        <v>129</v>
      </c>
      <c r="BX75" s="35">
        <f t="shared" si="1408"/>
        <v>129</v>
      </c>
      <c r="BY75" s="35">
        <f t="shared" si="1408"/>
        <v>129</v>
      </c>
      <c r="BZ75" s="35">
        <f t="shared" si="1408"/>
        <v>129</v>
      </c>
      <c r="CA75" s="35">
        <f t="shared" si="1408"/>
        <v>129</v>
      </c>
      <c r="CB75" s="35">
        <f t="shared" si="1408"/>
        <v>129</v>
      </c>
      <c r="CC75" s="35">
        <f t="shared" si="1408"/>
        <v>129</v>
      </c>
      <c r="CD75" s="35">
        <f t="shared" si="1408"/>
        <v>129</v>
      </c>
      <c r="CE75" s="35">
        <f t="shared" si="1408"/>
        <v>129</v>
      </c>
      <c r="CF75" s="35">
        <f t="shared" si="1408"/>
        <v>129</v>
      </c>
      <c r="CG75" s="35">
        <f t="shared" si="1408"/>
        <v>129</v>
      </c>
      <c r="CH75" s="35">
        <f t="shared" si="1408"/>
        <v>129</v>
      </c>
      <c r="CI75" s="35">
        <f t="shared" si="1408"/>
        <v>129</v>
      </c>
      <c r="CJ75" s="35">
        <f t="shared" ref="CJ75:CT75" si="1409">CJ37+CJ69</f>
        <v>129</v>
      </c>
      <c r="CK75" s="35">
        <f t="shared" si="1409"/>
        <v>129</v>
      </c>
      <c r="CL75" s="35">
        <f t="shared" si="1409"/>
        <v>129</v>
      </c>
      <c r="CM75" s="35">
        <f t="shared" si="1409"/>
        <v>129</v>
      </c>
      <c r="CN75" s="35">
        <f t="shared" si="1409"/>
        <v>129</v>
      </c>
      <c r="CO75" s="35">
        <f t="shared" si="1409"/>
        <v>129</v>
      </c>
      <c r="CP75" s="35">
        <f t="shared" si="1409"/>
        <v>129</v>
      </c>
      <c r="CQ75" s="35">
        <f t="shared" si="1409"/>
        <v>129</v>
      </c>
      <c r="CR75" s="35">
        <f t="shared" si="1409"/>
        <v>129</v>
      </c>
      <c r="CS75" s="35">
        <f t="shared" si="1409"/>
        <v>129</v>
      </c>
      <c r="CT75" s="35">
        <f t="shared" si="1409"/>
        <v>129</v>
      </c>
      <c r="CU75" s="35"/>
    </row>
  </sheetData>
  <phoneticPr fontId="9" type="noConversion"/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9CB08-E512-4675-B590-00857F21BE34}">
  <dimension ref="A1:CX60"/>
  <sheetViews>
    <sheetView topLeftCell="A2" zoomScale="120" zoomScaleNormal="120" workbookViewId="0">
      <pane xSplit="4" ySplit="4" topLeftCell="N6" activePane="bottomRight" state="frozen"/>
      <selection activeCell="A2" sqref="A2"/>
      <selection pane="topRight" activeCell="D2" sqref="D2"/>
      <selection pane="bottomLeft" activeCell="A5" sqref="A5"/>
      <selection pane="bottomRight" activeCell="B20" sqref="B20"/>
    </sheetView>
  </sheetViews>
  <sheetFormatPr defaultColWidth="9" defaultRowHeight="12" x14ac:dyDescent="0.2"/>
  <cols>
    <col min="1" max="1" width="29.42578125" style="1" bestFit="1" customWidth="1"/>
    <col min="2" max="2" width="9.85546875" style="58" bestFit="1" customWidth="1"/>
    <col min="3" max="3" width="11" style="1" customWidth="1"/>
    <col min="4" max="4" width="15" style="1" customWidth="1"/>
    <col min="5" max="5" width="19.28515625" style="1" bestFit="1" customWidth="1"/>
    <col min="6" max="10" width="7.7109375" style="1" bestFit="1" customWidth="1"/>
    <col min="11" max="11" width="19.28515625" style="1" bestFit="1" customWidth="1"/>
    <col min="12" max="12" width="9" style="1" bestFit="1" customWidth="1"/>
    <col min="13" max="16" width="9.85546875" style="1" bestFit="1" customWidth="1"/>
    <col min="17" max="17" width="11.7109375" style="1" bestFit="1" customWidth="1"/>
    <col min="18" max="19" width="9" style="1"/>
    <col min="20" max="22" width="7" style="1" bestFit="1" customWidth="1"/>
    <col min="23" max="23" width="12.5703125" style="1" bestFit="1" customWidth="1"/>
    <col min="24" max="26" width="9.85546875" style="1" bestFit="1" customWidth="1"/>
    <col min="27" max="28" width="9" style="1"/>
    <col min="29" max="58" width="7" style="1" bestFit="1" customWidth="1"/>
    <col min="59" max="59" width="4.7109375" style="1" bestFit="1" customWidth="1"/>
    <col min="60" max="16384" width="9" style="1"/>
  </cols>
  <sheetData>
    <row r="1" spans="1:59" x14ac:dyDescent="0.2">
      <c r="E1" s="3" t="s">
        <v>41</v>
      </c>
      <c r="F1" s="3"/>
      <c r="G1" s="3"/>
      <c r="H1" s="3"/>
      <c r="I1" s="3"/>
      <c r="J1" s="3"/>
      <c r="K1" s="4" t="s">
        <v>42</v>
      </c>
      <c r="L1" s="4"/>
      <c r="M1" s="4"/>
      <c r="Q1" s="5" t="s">
        <v>46</v>
      </c>
      <c r="R1" s="5"/>
      <c r="S1" s="5"/>
      <c r="T1" s="5"/>
      <c r="U1" s="5"/>
      <c r="V1" s="5"/>
      <c r="W1" s="6" t="s">
        <v>47</v>
      </c>
      <c r="X1" s="7" t="s">
        <v>48</v>
      </c>
    </row>
    <row r="2" spans="1:59" x14ac:dyDescent="0.2">
      <c r="X2" s="116"/>
      <c r="AM2" s="116"/>
      <c r="AQ2" s="116"/>
      <c r="AU2" s="116"/>
      <c r="AY2" s="116"/>
      <c r="BC2" s="116"/>
    </row>
    <row r="3" spans="1:59" x14ac:dyDescent="0.2">
      <c r="E3" s="3"/>
      <c r="F3" s="3"/>
      <c r="G3" s="3"/>
      <c r="H3" s="3"/>
      <c r="I3" s="3"/>
      <c r="J3" s="3"/>
      <c r="K3" s="8"/>
      <c r="L3" s="8"/>
      <c r="M3" s="8"/>
      <c r="N3" s="8"/>
      <c r="O3" s="8"/>
      <c r="P3" s="8"/>
    </row>
    <row r="4" spans="1:59" x14ac:dyDescent="0.2">
      <c r="E4" s="1" t="s">
        <v>4</v>
      </c>
      <c r="F4" s="1" t="s">
        <v>4</v>
      </c>
      <c r="G4" s="1" t="s">
        <v>4</v>
      </c>
      <c r="H4" s="1" t="s">
        <v>4</v>
      </c>
      <c r="I4" s="1" t="s">
        <v>4</v>
      </c>
      <c r="J4" s="1" t="s">
        <v>4</v>
      </c>
      <c r="K4" s="1" t="s">
        <v>4</v>
      </c>
      <c r="L4" s="1" t="s">
        <v>4</v>
      </c>
      <c r="M4" s="1" t="s">
        <v>4</v>
      </c>
      <c r="N4" s="1" t="s">
        <v>4</v>
      </c>
      <c r="O4" s="1" t="s">
        <v>4</v>
      </c>
      <c r="P4" s="1" t="s">
        <v>4</v>
      </c>
      <c r="Q4" s="1" t="s">
        <v>5</v>
      </c>
      <c r="R4" s="1" t="s">
        <v>5</v>
      </c>
      <c r="S4" s="1" t="s">
        <v>5</v>
      </c>
      <c r="T4" s="1" t="s">
        <v>5</v>
      </c>
      <c r="U4" s="1" t="s">
        <v>5</v>
      </c>
      <c r="V4" s="1" t="s">
        <v>5</v>
      </c>
      <c r="W4" s="1" t="s">
        <v>5</v>
      </c>
      <c r="X4" s="1" t="s">
        <v>5</v>
      </c>
      <c r="Y4" s="1" t="str">
        <f t="shared" ref="Y4:AI4" si="0">X4</f>
        <v>Year 1</v>
      </c>
      <c r="Z4" s="1" t="str">
        <f t="shared" si="0"/>
        <v>Year 1</v>
      </c>
      <c r="AA4" s="1" t="str">
        <f t="shared" si="0"/>
        <v>Year 1</v>
      </c>
      <c r="AB4" s="1" t="str">
        <f t="shared" si="0"/>
        <v>Year 1</v>
      </c>
      <c r="AC4" s="1" t="s">
        <v>6</v>
      </c>
      <c r="AD4" s="1" t="str">
        <f t="shared" si="0"/>
        <v>Year 2</v>
      </c>
      <c r="AE4" s="1" t="str">
        <f t="shared" si="0"/>
        <v>Year 2</v>
      </c>
      <c r="AF4" s="1" t="str">
        <f t="shared" si="0"/>
        <v>Year 2</v>
      </c>
      <c r="AG4" s="1" t="str">
        <f t="shared" si="0"/>
        <v>Year 2</v>
      </c>
      <c r="AH4" s="1" t="str">
        <f t="shared" si="0"/>
        <v>Year 2</v>
      </c>
      <c r="AI4" s="1" t="str">
        <f t="shared" si="0"/>
        <v>Year 2</v>
      </c>
      <c r="AJ4" s="1" t="s">
        <v>6</v>
      </c>
      <c r="AK4" s="1" t="str">
        <f t="shared" ref="AK4:AU4" si="1">AJ4</f>
        <v>Year 2</v>
      </c>
      <c r="AL4" s="1" t="str">
        <f t="shared" si="1"/>
        <v>Year 2</v>
      </c>
      <c r="AM4" s="1" t="str">
        <f t="shared" si="1"/>
        <v>Year 2</v>
      </c>
      <c r="AN4" s="1" t="str">
        <f t="shared" si="1"/>
        <v>Year 2</v>
      </c>
      <c r="AO4" s="1" t="s">
        <v>7</v>
      </c>
      <c r="AP4" s="1" t="str">
        <f t="shared" si="1"/>
        <v>Year 3</v>
      </c>
      <c r="AQ4" s="1" t="str">
        <f t="shared" si="1"/>
        <v>Year 3</v>
      </c>
      <c r="AR4" s="1" t="str">
        <f t="shared" si="1"/>
        <v>Year 3</v>
      </c>
      <c r="AS4" s="1" t="str">
        <f t="shared" si="1"/>
        <v>Year 3</v>
      </c>
      <c r="AT4" s="1" t="str">
        <f t="shared" si="1"/>
        <v>Year 3</v>
      </c>
      <c r="AU4" s="1" t="str">
        <f t="shared" si="1"/>
        <v>Year 3</v>
      </c>
      <c r="AV4" s="1" t="s">
        <v>7</v>
      </c>
      <c r="AW4" s="1" t="str">
        <f t="shared" ref="AW4:BG4" si="2">AV4</f>
        <v>Year 3</v>
      </c>
      <c r="AX4" s="1" t="str">
        <f t="shared" si="2"/>
        <v>Year 3</v>
      </c>
      <c r="AY4" s="1" t="str">
        <f t="shared" si="2"/>
        <v>Year 3</v>
      </c>
      <c r="AZ4" s="1" t="str">
        <f t="shared" si="2"/>
        <v>Year 3</v>
      </c>
      <c r="BA4" s="1" t="s">
        <v>168</v>
      </c>
      <c r="BB4" s="1" t="str">
        <f t="shared" si="2"/>
        <v>Year 4</v>
      </c>
      <c r="BC4" s="1" t="str">
        <f t="shared" si="2"/>
        <v>Year 4</v>
      </c>
      <c r="BD4" s="1" t="str">
        <f t="shared" si="2"/>
        <v>Year 4</v>
      </c>
      <c r="BE4" s="1" t="str">
        <f t="shared" si="2"/>
        <v>Year 4</v>
      </c>
      <c r="BF4" s="1" t="str">
        <f t="shared" si="2"/>
        <v>Year 4</v>
      </c>
      <c r="BG4" s="1" t="str">
        <f t="shared" si="2"/>
        <v>Year 4</v>
      </c>
    </row>
    <row r="5" spans="1:59" x14ac:dyDescent="0.2">
      <c r="A5" s="1" t="s">
        <v>40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</v>
      </c>
      <c r="K5" s="1" t="s">
        <v>13</v>
      </c>
      <c r="L5" s="1" t="s">
        <v>14</v>
      </c>
      <c r="M5" s="1" t="s">
        <v>3</v>
      </c>
      <c r="N5" s="1" t="s">
        <v>2</v>
      </c>
      <c r="O5" s="1" t="s">
        <v>15</v>
      </c>
      <c r="P5" s="1" t="s">
        <v>0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25</v>
      </c>
      <c r="AA5" s="1" t="s">
        <v>26</v>
      </c>
      <c r="AB5" s="1" t="s">
        <v>27</v>
      </c>
      <c r="AC5" s="1" t="s">
        <v>28</v>
      </c>
      <c r="AD5" s="1" t="s">
        <v>29</v>
      </c>
      <c r="AE5" s="1" t="s">
        <v>30</v>
      </c>
      <c r="AF5" s="1" t="s">
        <v>31</v>
      </c>
      <c r="AG5" s="1" t="s">
        <v>32</v>
      </c>
      <c r="AH5" s="1" t="s">
        <v>33</v>
      </c>
      <c r="AI5" s="1" t="s">
        <v>34</v>
      </c>
      <c r="AJ5" s="1" t="s">
        <v>35</v>
      </c>
      <c r="AK5" s="1" t="s">
        <v>36</v>
      </c>
      <c r="AL5" s="1" t="s">
        <v>37</v>
      </c>
      <c r="AM5" s="1" t="s">
        <v>38</v>
      </c>
      <c r="AN5" s="1" t="s">
        <v>39</v>
      </c>
      <c r="AO5" s="1" t="s">
        <v>49</v>
      </c>
      <c r="AP5" s="1" t="s">
        <v>50</v>
      </c>
      <c r="AQ5" s="1" t="s">
        <v>51</v>
      </c>
      <c r="AR5" s="1" t="s">
        <v>52</v>
      </c>
      <c r="AS5" s="1" t="s">
        <v>53</v>
      </c>
      <c r="AT5" s="1" t="s">
        <v>54</v>
      </c>
      <c r="AU5" s="1" t="s">
        <v>55</v>
      </c>
      <c r="AV5" s="1" t="s">
        <v>56</v>
      </c>
      <c r="AW5" s="1" t="s">
        <v>57</v>
      </c>
      <c r="AX5" s="1" t="s">
        <v>58</v>
      </c>
      <c r="AY5" s="1" t="s">
        <v>59</v>
      </c>
      <c r="AZ5" s="1" t="s">
        <v>60</v>
      </c>
      <c r="BA5" s="1" t="s">
        <v>61</v>
      </c>
      <c r="BB5" s="1" t="s">
        <v>62</v>
      </c>
      <c r="BC5" s="1" t="s">
        <v>63</v>
      </c>
      <c r="BD5" s="1" t="s">
        <v>64</v>
      </c>
      <c r="BE5" s="1" t="s">
        <v>65</v>
      </c>
      <c r="BF5" s="1" t="s">
        <v>66</v>
      </c>
    </row>
    <row r="7" spans="1:59" s="36" customFormat="1" x14ac:dyDescent="0.2">
      <c r="A7" s="36" t="s">
        <v>117</v>
      </c>
      <c r="B7" s="59"/>
    </row>
    <row r="8" spans="1:59" x14ac:dyDescent="0.2">
      <c r="B8" s="56" t="s">
        <v>4</v>
      </c>
      <c r="C8" s="9"/>
      <c r="D8" s="9"/>
      <c r="E8" s="9"/>
      <c r="F8" s="9"/>
      <c r="G8" s="9"/>
    </row>
    <row r="9" spans="1:59" x14ac:dyDescent="0.2">
      <c r="B9" s="56"/>
      <c r="C9" s="9"/>
      <c r="D9" s="9"/>
      <c r="E9" s="9"/>
      <c r="F9" s="9"/>
      <c r="G9" s="9"/>
    </row>
    <row r="10" spans="1:59" x14ac:dyDescent="0.2">
      <c r="A10" s="9" t="s">
        <v>119</v>
      </c>
      <c r="B10" s="60"/>
      <c r="C10" s="51"/>
      <c r="D10" s="51"/>
      <c r="E10" s="51"/>
      <c r="F10" s="51"/>
      <c r="G10" s="51"/>
    </row>
    <row r="11" spans="1:59" x14ac:dyDescent="0.2">
      <c r="A11" s="12" t="s">
        <v>118</v>
      </c>
      <c r="B11" s="61">
        <v>12000000</v>
      </c>
      <c r="C11" s="53"/>
      <c r="D11" s="53"/>
      <c r="E11" s="66">
        <f>B11/3</f>
        <v>4000000</v>
      </c>
      <c r="F11" s="66">
        <f>B11/12</f>
        <v>1000000</v>
      </c>
      <c r="G11" s="66">
        <f>B11/12</f>
        <v>1000000</v>
      </c>
      <c r="H11" s="66"/>
      <c r="I11" s="66"/>
      <c r="J11" s="66"/>
      <c r="K11" s="66"/>
      <c r="L11" s="66"/>
      <c r="M11" s="66">
        <f>B11/4</f>
        <v>3000000</v>
      </c>
      <c r="N11" s="66">
        <f>B11/12</f>
        <v>1000000</v>
      </c>
      <c r="O11" s="66">
        <f>B11/12</f>
        <v>1000000</v>
      </c>
      <c r="P11" s="66">
        <f>B11/12</f>
        <v>1000000</v>
      </c>
      <c r="Q11" s="11">
        <f>E11*4</f>
        <v>16000000</v>
      </c>
      <c r="R11" s="11">
        <f t="shared" ref="R11:AB13" si="3">F11*4</f>
        <v>4000000</v>
      </c>
      <c r="S11" s="11">
        <f t="shared" si="3"/>
        <v>4000000</v>
      </c>
      <c r="T11" s="11">
        <f t="shared" si="3"/>
        <v>0</v>
      </c>
      <c r="U11" s="11">
        <f t="shared" si="3"/>
        <v>0</v>
      </c>
      <c r="V11" s="11">
        <f t="shared" si="3"/>
        <v>0</v>
      </c>
      <c r="W11" s="11">
        <f t="shared" si="3"/>
        <v>0</v>
      </c>
      <c r="X11" s="11">
        <f t="shared" si="3"/>
        <v>0</v>
      </c>
      <c r="Y11" s="11">
        <f t="shared" si="3"/>
        <v>12000000</v>
      </c>
      <c r="Z11" s="11">
        <f t="shared" si="3"/>
        <v>4000000</v>
      </c>
      <c r="AA11" s="11">
        <f t="shared" si="3"/>
        <v>4000000</v>
      </c>
      <c r="AB11" s="11">
        <f t="shared" si="3"/>
        <v>4000000</v>
      </c>
    </row>
    <row r="12" spans="1:59" x14ac:dyDescent="0.2">
      <c r="A12" s="12" t="s">
        <v>267</v>
      </c>
      <c r="B12" s="61">
        <f>B11*0.149975</f>
        <v>1799700</v>
      </c>
      <c r="C12" s="53"/>
      <c r="D12" s="53"/>
      <c r="E12" s="66">
        <f>E11*0.149975</f>
        <v>599900</v>
      </c>
      <c r="F12" s="66">
        <f t="shared" ref="F12:P12" si="4">F11*0.149975</f>
        <v>149975</v>
      </c>
      <c r="G12" s="66">
        <f t="shared" si="4"/>
        <v>149975</v>
      </c>
      <c r="H12" s="66"/>
      <c r="I12" s="66"/>
      <c r="J12" s="66"/>
      <c r="K12" s="66"/>
      <c r="L12" s="66"/>
      <c r="M12" s="66">
        <f t="shared" si="4"/>
        <v>449925</v>
      </c>
      <c r="N12" s="66">
        <f t="shared" si="4"/>
        <v>149975</v>
      </c>
      <c r="O12" s="66">
        <f t="shared" si="4"/>
        <v>149975</v>
      </c>
      <c r="P12" s="66">
        <f t="shared" si="4"/>
        <v>149975</v>
      </c>
      <c r="Q12" s="11">
        <f t="shared" ref="Q12:Q13" si="5">E12*4</f>
        <v>2399600</v>
      </c>
      <c r="R12" s="11">
        <f t="shared" si="3"/>
        <v>599900</v>
      </c>
      <c r="S12" s="11">
        <f t="shared" si="3"/>
        <v>599900</v>
      </c>
      <c r="T12" s="11">
        <f t="shared" si="3"/>
        <v>0</v>
      </c>
      <c r="U12" s="11">
        <f t="shared" si="3"/>
        <v>0</v>
      </c>
      <c r="V12" s="11">
        <f t="shared" si="3"/>
        <v>0</v>
      </c>
      <c r="W12" s="11">
        <f t="shared" si="3"/>
        <v>0</v>
      </c>
      <c r="X12" s="11">
        <f t="shared" si="3"/>
        <v>0</v>
      </c>
      <c r="Y12" s="11">
        <f t="shared" si="3"/>
        <v>1799700</v>
      </c>
      <c r="Z12" s="11">
        <f t="shared" si="3"/>
        <v>599900</v>
      </c>
      <c r="AA12" s="11">
        <f t="shared" si="3"/>
        <v>599900</v>
      </c>
      <c r="AB12" s="11">
        <f t="shared" si="3"/>
        <v>599900</v>
      </c>
    </row>
    <row r="13" spans="1:59" x14ac:dyDescent="0.2">
      <c r="A13" s="12" t="s">
        <v>120</v>
      </c>
      <c r="B13" s="61">
        <v>1700000</v>
      </c>
      <c r="C13" s="53"/>
      <c r="D13" s="53"/>
      <c r="E13" s="11">
        <f>B13/3</f>
        <v>566666.66666666663</v>
      </c>
      <c r="M13" s="226">
        <f>B13/6</f>
        <v>283333.33333333331</v>
      </c>
      <c r="N13" s="226">
        <f>B13/6</f>
        <v>283333.33333333331</v>
      </c>
      <c r="O13" s="226">
        <f>B13/6</f>
        <v>283333.33333333331</v>
      </c>
      <c r="P13" s="226">
        <f>B13/6</f>
        <v>283333.33333333331</v>
      </c>
      <c r="Q13" s="11">
        <f t="shared" si="5"/>
        <v>2266666.6666666665</v>
      </c>
      <c r="R13" s="11">
        <f t="shared" si="3"/>
        <v>0</v>
      </c>
      <c r="S13" s="11">
        <f t="shared" si="3"/>
        <v>0</v>
      </c>
      <c r="T13" s="11">
        <f t="shared" si="3"/>
        <v>0</v>
      </c>
      <c r="U13" s="11">
        <f t="shared" si="3"/>
        <v>0</v>
      </c>
      <c r="V13" s="11">
        <f t="shared" si="3"/>
        <v>0</v>
      </c>
      <c r="W13" s="11">
        <f t="shared" si="3"/>
        <v>0</v>
      </c>
      <c r="X13" s="11">
        <f t="shared" si="3"/>
        <v>0</v>
      </c>
      <c r="Y13" s="11">
        <f t="shared" si="3"/>
        <v>1133333.3333333333</v>
      </c>
      <c r="Z13" s="11">
        <f t="shared" si="3"/>
        <v>1133333.3333333333</v>
      </c>
      <c r="AA13" s="11">
        <f t="shared" si="3"/>
        <v>1133333.3333333333</v>
      </c>
      <c r="AB13" s="11">
        <f t="shared" si="3"/>
        <v>1133333.3333333333</v>
      </c>
    </row>
    <row r="14" spans="1:59" ht="14.25" x14ac:dyDescent="0.35">
      <c r="A14" s="79" t="s">
        <v>130</v>
      </c>
      <c r="B14" s="61">
        <f>SUM(B11:B13)</f>
        <v>15499700</v>
      </c>
      <c r="C14" s="53"/>
      <c r="D14" s="53"/>
      <c r="E14" s="81">
        <f t="shared" ref="E14:AJ14" si="6">SUM(E11:E13)</f>
        <v>5166566.666666667</v>
      </c>
      <c r="F14" s="81">
        <f t="shared" si="6"/>
        <v>1149975</v>
      </c>
      <c r="G14" s="81">
        <f t="shared" si="6"/>
        <v>1149975</v>
      </c>
      <c r="H14" s="81">
        <f t="shared" si="6"/>
        <v>0</v>
      </c>
      <c r="I14" s="81">
        <f t="shared" si="6"/>
        <v>0</v>
      </c>
      <c r="J14" s="81">
        <f t="shared" si="6"/>
        <v>0</v>
      </c>
      <c r="K14" s="81">
        <f t="shared" si="6"/>
        <v>0</v>
      </c>
      <c r="L14" s="81">
        <f t="shared" si="6"/>
        <v>0</v>
      </c>
      <c r="M14" s="81">
        <f t="shared" si="6"/>
        <v>3733258.3333333335</v>
      </c>
      <c r="N14" s="81">
        <f t="shared" si="6"/>
        <v>1433308.3333333333</v>
      </c>
      <c r="O14" s="81">
        <f t="shared" si="6"/>
        <v>1433308.3333333333</v>
      </c>
      <c r="P14" s="81">
        <f t="shared" si="6"/>
        <v>1433308.3333333333</v>
      </c>
      <c r="Q14" s="81">
        <f t="shared" si="6"/>
        <v>20666266.666666668</v>
      </c>
      <c r="R14" s="81">
        <f t="shared" si="6"/>
        <v>4599900</v>
      </c>
      <c r="S14" s="81">
        <f t="shared" si="6"/>
        <v>4599900</v>
      </c>
      <c r="T14" s="81">
        <f t="shared" si="6"/>
        <v>0</v>
      </c>
      <c r="U14" s="81">
        <f t="shared" si="6"/>
        <v>0</v>
      </c>
      <c r="V14" s="81">
        <f t="shared" si="6"/>
        <v>0</v>
      </c>
      <c r="W14" s="81">
        <f t="shared" si="6"/>
        <v>0</v>
      </c>
      <c r="X14" s="81">
        <f t="shared" si="6"/>
        <v>0</v>
      </c>
      <c r="Y14" s="81">
        <f t="shared" si="6"/>
        <v>14933033.333333334</v>
      </c>
      <c r="Z14" s="81">
        <f t="shared" si="6"/>
        <v>5733233.333333333</v>
      </c>
      <c r="AA14" s="81">
        <f t="shared" si="6"/>
        <v>5733233.333333333</v>
      </c>
      <c r="AB14" s="81">
        <f t="shared" si="6"/>
        <v>5733233.333333333</v>
      </c>
      <c r="AC14" s="81">
        <f t="shared" si="6"/>
        <v>0</v>
      </c>
      <c r="AD14" s="81">
        <f t="shared" si="6"/>
        <v>0</v>
      </c>
      <c r="AE14" s="81">
        <f t="shared" si="6"/>
        <v>0</v>
      </c>
      <c r="AF14" s="81">
        <f t="shared" si="6"/>
        <v>0</v>
      </c>
      <c r="AG14" s="81">
        <f t="shared" si="6"/>
        <v>0</v>
      </c>
      <c r="AH14" s="81">
        <f t="shared" si="6"/>
        <v>0</v>
      </c>
      <c r="AI14" s="81">
        <f t="shared" si="6"/>
        <v>0</v>
      </c>
      <c r="AJ14" s="81">
        <f t="shared" si="6"/>
        <v>0</v>
      </c>
      <c r="AK14" s="81">
        <f t="shared" ref="AK14:BG14" si="7">SUM(AK11:AK13)</f>
        <v>0</v>
      </c>
      <c r="AL14" s="81">
        <f t="shared" si="7"/>
        <v>0</v>
      </c>
      <c r="AM14" s="81">
        <f t="shared" si="7"/>
        <v>0</v>
      </c>
      <c r="AN14" s="81">
        <f t="shared" si="7"/>
        <v>0</v>
      </c>
      <c r="AO14" s="81">
        <f t="shared" si="7"/>
        <v>0</v>
      </c>
      <c r="AP14" s="81">
        <f t="shared" si="7"/>
        <v>0</v>
      </c>
      <c r="AQ14" s="81">
        <f t="shared" si="7"/>
        <v>0</v>
      </c>
      <c r="AR14" s="81">
        <f t="shared" si="7"/>
        <v>0</v>
      </c>
      <c r="AS14" s="81">
        <f t="shared" si="7"/>
        <v>0</v>
      </c>
      <c r="AT14" s="81">
        <f t="shared" si="7"/>
        <v>0</v>
      </c>
      <c r="AU14" s="81">
        <f t="shared" si="7"/>
        <v>0</v>
      </c>
      <c r="AV14" s="81">
        <f t="shared" si="7"/>
        <v>0</v>
      </c>
      <c r="AW14" s="81">
        <f t="shared" si="7"/>
        <v>0</v>
      </c>
      <c r="AX14" s="81">
        <f t="shared" si="7"/>
        <v>0</v>
      </c>
      <c r="AY14" s="81">
        <f t="shared" si="7"/>
        <v>0</v>
      </c>
      <c r="AZ14" s="81">
        <f t="shared" si="7"/>
        <v>0</v>
      </c>
      <c r="BA14" s="81">
        <f t="shared" si="7"/>
        <v>0</v>
      </c>
      <c r="BB14" s="81">
        <f t="shared" si="7"/>
        <v>0</v>
      </c>
      <c r="BC14" s="81">
        <f t="shared" si="7"/>
        <v>0</v>
      </c>
      <c r="BD14" s="81">
        <f t="shared" si="7"/>
        <v>0</v>
      </c>
      <c r="BE14" s="81">
        <f t="shared" si="7"/>
        <v>0</v>
      </c>
      <c r="BF14" s="81">
        <f t="shared" si="7"/>
        <v>0</v>
      </c>
      <c r="BG14" s="81">
        <f t="shared" si="7"/>
        <v>0</v>
      </c>
    </row>
    <row r="15" spans="1:59" x14ac:dyDescent="0.2">
      <c r="B15" s="61"/>
      <c r="C15" s="53"/>
      <c r="D15" s="53"/>
      <c r="K15" s="68"/>
      <c r="L15" s="68"/>
      <c r="M15" s="68"/>
      <c r="N15" s="68"/>
      <c r="O15" s="68"/>
      <c r="P15" s="68"/>
    </row>
    <row r="16" spans="1:59" s="15" customFormat="1" x14ac:dyDescent="0.2">
      <c r="B16" s="12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59" x14ac:dyDescent="0.2">
      <c r="A17" s="9" t="s">
        <v>121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59" ht="24" x14ac:dyDescent="0.2">
      <c r="A18" s="54" t="s">
        <v>153</v>
      </c>
      <c r="B18" s="62">
        <v>13000000</v>
      </c>
      <c r="C18" s="14"/>
      <c r="E18" s="57">
        <f>50%*B18</f>
        <v>6500000</v>
      </c>
      <c r="F18" s="10"/>
      <c r="G18" s="10"/>
      <c r="H18" s="10"/>
      <c r="I18" s="10"/>
      <c r="J18" s="10"/>
      <c r="L18" s="57">
        <f>25%*B18</f>
        <v>3250000</v>
      </c>
      <c r="M18" s="57"/>
      <c r="N18" s="57">
        <f>20%*B18</f>
        <v>2600000</v>
      </c>
      <c r="O18" s="57"/>
      <c r="P18" s="57">
        <f>5%*B18</f>
        <v>650000</v>
      </c>
      <c r="Q18" s="57">
        <f>E18*4</f>
        <v>26000000</v>
      </c>
      <c r="R18" s="57"/>
      <c r="S18" s="57"/>
      <c r="T18" s="57"/>
      <c r="U18" s="57"/>
      <c r="V18" s="57"/>
      <c r="W18" s="57"/>
      <c r="X18" s="57">
        <f t="shared" ref="X18:AB22" si="8">L18*4</f>
        <v>13000000</v>
      </c>
      <c r="Y18" s="57"/>
      <c r="Z18" s="57">
        <f t="shared" si="8"/>
        <v>10400000</v>
      </c>
      <c r="AA18" s="57"/>
      <c r="AB18" s="57">
        <f t="shared" si="8"/>
        <v>2600000</v>
      </c>
      <c r="AC18" s="11"/>
    </row>
    <row r="19" spans="1:59" x14ac:dyDescent="0.2">
      <c r="A19" s="54" t="s">
        <v>221</v>
      </c>
      <c r="B19" s="63">
        <v>2250000</v>
      </c>
      <c r="C19" s="15"/>
      <c r="E19" s="10"/>
      <c r="F19" s="10"/>
      <c r="G19" s="10"/>
      <c r="H19" s="10"/>
      <c r="I19" s="10"/>
      <c r="J19" s="10"/>
      <c r="K19" s="57"/>
      <c r="L19" s="57">
        <f>B19/2</f>
        <v>1125000</v>
      </c>
      <c r="M19" s="57"/>
      <c r="N19" s="57"/>
      <c r="O19" s="57"/>
      <c r="P19" s="57">
        <f>B19/2</f>
        <v>1125000</v>
      </c>
      <c r="Q19" s="57"/>
      <c r="R19" s="57"/>
      <c r="S19" s="57"/>
      <c r="T19" s="57"/>
      <c r="U19" s="57"/>
      <c r="V19" s="57"/>
      <c r="W19" s="57"/>
      <c r="X19" s="57">
        <f t="shared" si="8"/>
        <v>4500000</v>
      </c>
      <c r="Y19" s="57"/>
      <c r="Z19" s="57"/>
      <c r="AA19" s="57"/>
      <c r="AB19" s="57">
        <f t="shared" si="8"/>
        <v>4500000</v>
      </c>
    </row>
    <row r="20" spans="1:59" x14ac:dyDescent="0.2">
      <c r="A20" s="54" t="s">
        <v>95</v>
      </c>
      <c r="B20" s="62"/>
      <c r="C20" s="15"/>
      <c r="E20" s="10"/>
      <c r="F20" s="10"/>
      <c r="G20" s="10"/>
      <c r="H20" s="10"/>
      <c r="I20" s="10"/>
      <c r="J20" s="10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59" x14ac:dyDescent="0.2">
      <c r="A21" s="54" t="s">
        <v>94</v>
      </c>
      <c r="B21" s="62"/>
      <c r="C21" s="16"/>
      <c r="E21" s="10"/>
      <c r="F21" s="10"/>
      <c r="G21" s="10"/>
      <c r="H21" s="10"/>
      <c r="I21" s="10"/>
      <c r="J21" s="10"/>
      <c r="K21" s="64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11"/>
    </row>
    <row r="22" spans="1:59" x14ac:dyDescent="0.2">
      <c r="A22" s="54" t="s">
        <v>96</v>
      </c>
      <c r="B22" s="62">
        <v>350000</v>
      </c>
      <c r="C22" s="15"/>
      <c r="E22" s="10"/>
      <c r="F22" s="10"/>
      <c r="G22" s="10"/>
      <c r="H22" s="10"/>
      <c r="I22" s="10"/>
      <c r="J22" s="10"/>
      <c r="K22" s="57"/>
      <c r="L22" s="57"/>
      <c r="M22" s="57"/>
      <c r="N22" s="57"/>
      <c r="O22" s="57">
        <f>B22/2</f>
        <v>175000</v>
      </c>
      <c r="P22" s="57">
        <f>B22/2</f>
        <v>175000</v>
      </c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>
        <f t="shared" si="8"/>
        <v>700000</v>
      </c>
      <c r="AB22" s="57">
        <f t="shared" si="8"/>
        <v>700000</v>
      </c>
    </row>
    <row r="23" spans="1:59" ht="14.25" x14ac:dyDescent="0.35">
      <c r="A23" s="79" t="s">
        <v>131</v>
      </c>
      <c r="B23" s="62">
        <f>SUM(B18:B22)</f>
        <v>15600000</v>
      </c>
      <c r="E23" s="82">
        <f>SUM(E18:E22)</f>
        <v>6500000</v>
      </c>
      <c r="F23" s="82">
        <f t="shared" ref="F23:BG23" si="9">SUM(F18:F22)</f>
        <v>0</v>
      </c>
      <c r="G23" s="82">
        <f t="shared" si="9"/>
        <v>0</v>
      </c>
      <c r="H23" s="82">
        <f t="shared" si="9"/>
        <v>0</v>
      </c>
      <c r="I23" s="82">
        <f t="shared" si="9"/>
        <v>0</v>
      </c>
      <c r="J23" s="82">
        <f t="shared" si="9"/>
        <v>0</v>
      </c>
      <c r="K23" s="82">
        <f t="shared" si="9"/>
        <v>0</v>
      </c>
      <c r="L23" s="82">
        <f t="shared" si="9"/>
        <v>4375000</v>
      </c>
      <c r="M23" s="82">
        <f t="shared" si="9"/>
        <v>0</v>
      </c>
      <c r="N23" s="82">
        <f t="shared" si="9"/>
        <v>2600000</v>
      </c>
      <c r="O23" s="82">
        <f t="shared" si="9"/>
        <v>175000</v>
      </c>
      <c r="P23" s="82">
        <f t="shared" si="9"/>
        <v>1950000</v>
      </c>
      <c r="Q23" s="82">
        <f t="shared" si="9"/>
        <v>26000000</v>
      </c>
      <c r="R23" s="82">
        <f t="shared" si="9"/>
        <v>0</v>
      </c>
      <c r="S23" s="82">
        <f t="shared" si="9"/>
        <v>0</v>
      </c>
      <c r="T23" s="82">
        <f t="shared" si="9"/>
        <v>0</v>
      </c>
      <c r="U23" s="82">
        <f t="shared" si="9"/>
        <v>0</v>
      </c>
      <c r="V23" s="82">
        <f t="shared" si="9"/>
        <v>0</v>
      </c>
      <c r="W23" s="82">
        <f t="shared" si="9"/>
        <v>0</v>
      </c>
      <c r="X23" s="82">
        <f t="shared" si="9"/>
        <v>17500000</v>
      </c>
      <c r="Y23" s="82">
        <f t="shared" si="9"/>
        <v>0</v>
      </c>
      <c r="Z23" s="82">
        <f t="shared" si="9"/>
        <v>10400000</v>
      </c>
      <c r="AA23" s="82">
        <f t="shared" si="9"/>
        <v>700000</v>
      </c>
      <c r="AB23" s="82">
        <f t="shared" si="9"/>
        <v>7800000</v>
      </c>
      <c r="AC23" s="82">
        <f t="shared" si="9"/>
        <v>0</v>
      </c>
      <c r="AD23" s="82">
        <f t="shared" si="9"/>
        <v>0</v>
      </c>
      <c r="AE23" s="82">
        <f t="shared" si="9"/>
        <v>0</v>
      </c>
      <c r="AF23" s="82">
        <f t="shared" si="9"/>
        <v>0</v>
      </c>
      <c r="AG23" s="82">
        <f t="shared" si="9"/>
        <v>0</v>
      </c>
      <c r="AH23" s="82">
        <f t="shared" si="9"/>
        <v>0</v>
      </c>
      <c r="AI23" s="82">
        <f t="shared" si="9"/>
        <v>0</v>
      </c>
      <c r="AJ23" s="82">
        <f t="shared" si="9"/>
        <v>0</v>
      </c>
      <c r="AK23" s="82">
        <f t="shared" si="9"/>
        <v>0</v>
      </c>
      <c r="AL23" s="82">
        <f t="shared" si="9"/>
        <v>0</v>
      </c>
      <c r="AM23" s="82">
        <f t="shared" si="9"/>
        <v>0</v>
      </c>
      <c r="AN23" s="82">
        <f t="shared" si="9"/>
        <v>0</v>
      </c>
      <c r="AO23" s="82">
        <f t="shared" si="9"/>
        <v>0</v>
      </c>
      <c r="AP23" s="82">
        <f t="shared" si="9"/>
        <v>0</v>
      </c>
      <c r="AQ23" s="82">
        <f t="shared" si="9"/>
        <v>0</v>
      </c>
      <c r="AR23" s="82">
        <f t="shared" si="9"/>
        <v>0</v>
      </c>
      <c r="AS23" s="82">
        <f t="shared" si="9"/>
        <v>0</v>
      </c>
      <c r="AT23" s="82">
        <f t="shared" si="9"/>
        <v>0</v>
      </c>
      <c r="AU23" s="82">
        <f t="shared" si="9"/>
        <v>0</v>
      </c>
      <c r="AV23" s="82">
        <f t="shared" si="9"/>
        <v>0</v>
      </c>
      <c r="AW23" s="82">
        <f t="shared" si="9"/>
        <v>0</v>
      </c>
      <c r="AX23" s="82">
        <f t="shared" si="9"/>
        <v>0</v>
      </c>
      <c r="AY23" s="82">
        <f t="shared" si="9"/>
        <v>0</v>
      </c>
      <c r="AZ23" s="82">
        <f t="shared" si="9"/>
        <v>0</v>
      </c>
      <c r="BA23" s="82">
        <f t="shared" si="9"/>
        <v>0</v>
      </c>
      <c r="BB23" s="82">
        <f t="shared" si="9"/>
        <v>0</v>
      </c>
      <c r="BC23" s="82">
        <f t="shared" si="9"/>
        <v>0</v>
      </c>
      <c r="BD23" s="82">
        <f t="shared" si="9"/>
        <v>0</v>
      </c>
      <c r="BE23" s="82">
        <f t="shared" si="9"/>
        <v>0</v>
      </c>
      <c r="BF23" s="82">
        <f t="shared" si="9"/>
        <v>0</v>
      </c>
      <c r="BG23" s="82">
        <f t="shared" si="9"/>
        <v>0</v>
      </c>
    </row>
    <row r="24" spans="1:59" x14ac:dyDescent="0.2">
      <c r="A24" s="1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59" s="69" customFormat="1" x14ac:dyDescent="0.2">
      <c r="A25" s="69" t="s">
        <v>132</v>
      </c>
      <c r="B25" s="80"/>
      <c r="E25" s="70">
        <f>SUM(E14,,E23)</f>
        <v>11666566.666666668</v>
      </c>
      <c r="F25" s="70">
        <f>SUM(F14,,F23)</f>
        <v>1149975</v>
      </c>
      <c r="G25" s="70">
        <f t="shared" ref="G25:BG25" si="10">SUM(G14,,G23)</f>
        <v>1149975</v>
      </c>
      <c r="H25" s="70">
        <f t="shared" si="10"/>
        <v>0</v>
      </c>
      <c r="I25" s="70">
        <f t="shared" si="10"/>
        <v>0</v>
      </c>
      <c r="J25" s="70">
        <f t="shared" si="10"/>
        <v>0</v>
      </c>
      <c r="K25" s="70">
        <f t="shared" si="10"/>
        <v>0</v>
      </c>
      <c r="L25" s="70">
        <f t="shared" si="10"/>
        <v>4375000</v>
      </c>
      <c r="M25" s="70">
        <f t="shared" si="10"/>
        <v>3733258.3333333335</v>
      </c>
      <c r="N25" s="70">
        <f t="shared" si="10"/>
        <v>4033308.333333333</v>
      </c>
      <c r="O25" s="70">
        <f t="shared" si="10"/>
        <v>1608308.3333333333</v>
      </c>
      <c r="P25" s="70">
        <f t="shared" si="10"/>
        <v>3383308.333333333</v>
      </c>
      <c r="Q25" s="70">
        <f t="shared" si="10"/>
        <v>46666266.666666672</v>
      </c>
      <c r="R25" s="70">
        <f t="shared" si="10"/>
        <v>4599900</v>
      </c>
      <c r="S25" s="70">
        <f t="shared" si="10"/>
        <v>4599900</v>
      </c>
      <c r="T25" s="70">
        <f t="shared" si="10"/>
        <v>0</v>
      </c>
      <c r="U25" s="70">
        <f t="shared" si="10"/>
        <v>0</v>
      </c>
      <c r="V25" s="70">
        <f t="shared" si="10"/>
        <v>0</v>
      </c>
      <c r="W25" s="70">
        <f t="shared" si="10"/>
        <v>0</v>
      </c>
      <c r="X25" s="70">
        <f t="shared" si="10"/>
        <v>17500000</v>
      </c>
      <c r="Y25" s="70">
        <f t="shared" si="10"/>
        <v>14933033.333333334</v>
      </c>
      <c r="Z25" s="70">
        <f t="shared" si="10"/>
        <v>16133233.333333332</v>
      </c>
      <c r="AA25" s="70">
        <f t="shared" si="10"/>
        <v>6433233.333333333</v>
      </c>
      <c r="AB25" s="70">
        <f t="shared" si="10"/>
        <v>13533233.333333332</v>
      </c>
      <c r="AC25" s="70">
        <f t="shared" si="10"/>
        <v>0</v>
      </c>
      <c r="AD25" s="70">
        <f t="shared" si="10"/>
        <v>0</v>
      </c>
      <c r="AE25" s="70">
        <f t="shared" si="10"/>
        <v>0</v>
      </c>
      <c r="AF25" s="70">
        <f t="shared" si="10"/>
        <v>0</v>
      </c>
      <c r="AG25" s="70">
        <f t="shared" si="10"/>
        <v>0</v>
      </c>
      <c r="AH25" s="70">
        <f t="shared" si="10"/>
        <v>0</v>
      </c>
      <c r="AI25" s="70">
        <f t="shared" si="10"/>
        <v>0</v>
      </c>
      <c r="AJ25" s="70">
        <f t="shared" si="10"/>
        <v>0</v>
      </c>
      <c r="AK25" s="70">
        <f t="shared" si="10"/>
        <v>0</v>
      </c>
      <c r="AL25" s="70">
        <f t="shared" si="10"/>
        <v>0</v>
      </c>
      <c r="AM25" s="70">
        <f t="shared" si="10"/>
        <v>0</v>
      </c>
      <c r="AN25" s="70">
        <f t="shared" si="10"/>
        <v>0</v>
      </c>
      <c r="AO25" s="70">
        <f t="shared" si="10"/>
        <v>0</v>
      </c>
      <c r="AP25" s="70">
        <f t="shared" si="10"/>
        <v>0</v>
      </c>
      <c r="AQ25" s="70">
        <f t="shared" si="10"/>
        <v>0</v>
      </c>
      <c r="AR25" s="70">
        <f t="shared" si="10"/>
        <v>0</v>
      </c>
      <c r="AS25" s="70">
        <f t="shared" si="10"/>
        <v>0</v>
      </c>
      <c r="AT25" s="70">
        <f t="shared" si="10"/>
        <v>0</v>
      </c>
      <c r="AU25" s="70">
        <f t="shared" si="10"/>
        <v>0</v>
      </c>
      <c r="AV25" s="70">
        <f t="shared" si="10"/>
        <v>0</v>
      </c>
      <c r="AW25" s="70">
        <f t="shared" si="10"/>
        <v>0</v>
      </c>
      <c r="AX25" s="70">
        <f t="shared" si="10"/>
        <v>0</v>
      </c>
      <c r="AY25" s="70">
        <f t="shared" si="10"/>
        <v>0</v>
      </c>
      <c r="AZ25" s="70">
        <f t="shared" si="10"/>
        <v>0</v>
      </c>
      <c r="BA25" s="70">
        <f t="shared" si="10"/>
        <v>0</v>
      </c>
      <c r="BB25" s="70">
        <f t="shared" si="10"/>
        <v>0</v>
      </c>
      <c r="BC25" s="70">
        <f t="shared" si="10"/>
        <v>0</v>
      </c>
      <c r="BD25" s="70">
        <f t="shared" si="10"/>
        <v>0</v>
      </c>
      <c r="BE25" s="70">
        <f t="shared" si="10"/>
        <v>0</v>
      </c>
      <c r="BF25" s="70">
        <f t="shared" si="10"/>
        <v>0</v>
      </c>
      <c r="BG25" s="70">
        <f t="shared" si="10"/>
        <v>0</v>
      </c>
    </row>
    <row r="27" spans="1:59" x14ac:dyDescent="0.2">
      <c r="A27" s="9"/>
    </row>
    <row r="30" spans="1:59" x14ac:dyDescent="0.2">
      <c r="A30" s="9"/>
      <c r="B30" s="60"/>
    </row>
    <row r="31" spans="1:59" x14ac:dyDescent="0.2">
      <c r="A31" s="12"/>
      <c r="B31" s="60"/>
      <c r="C31" s="78"/>
      <c r="D31" s="135"/>
      <c r="AI31" s="11"/>
      <c r="AU31" s="11"/>
      <c r="BG31" s="11"/>
    </row>
    <row r="32" spans="1:59" x14ac:dyDescent="0.2">
      <c r="A32" s="12"/>
      <c r="B32" s="60"/>
      <c r="C32" s="78"/>
      <c r="D32" s="135"/>
      <c r="AI32" s="11"/>
      <c r="AU32" s="11"/>
      <c r="BG32" s="11"/>
    </row>
    <row r="33" spans="1:59" x14ac:dyDescent="0.2">
      <c r="A33" s="12"/>
      <c r="B33" s="60"/>
      <c r="C33" s="78"/>
      <c r="D33" s="135"/>
      <c r="AI33" s="11"/>
      <c r="AU33" s="11"/>
      <c r="BG33" s="11"/>
    </row>
    <row r="34" spans="1:59" x14ac:dyDescent="0.2">
      <c r="A34" s="12"/>
      <c r="B34" s="60"/>
      <c r="C34" s="78"/>
      <c r="D34" s="135"/>
      <c r="AI34" s="11"/>
      <c r="AU34" s="11"/>
      <c r="BG34" s="11"/>
    </row>
    <row r="35" spans="1:59" x14ac:dyDescent="0.2">
      <c r="AI35" s="11"/>
      <c r="AU35" s="11"/>
      <c r="BG35" s="11"/>
    </row>
    <row r="36" spans="1:59" x14ac:dyDescent="0.2">
      <c r="A36" s="9"/>
      <c r="AI36" s="11"/>
      <c r="AU36" s="11"/>
      <c r="BG36" s="11"/>
    </row>
    <row r="37" spans="1:59" x14ac:dyDescent="0.2">
      <c r="A37" s="12"/>
      <c r="B37" s="62"/>
      <c r="C37" s="78"/>
      <c r="D37" s="135"/>
      <c r="AI37" s="11"/>
      <c r="AU37" s="11"/>
      <c r="BG37" s="11"/>
    </row>
    <row r="38" spans="1:59" x14ac:dyDescent="0.2">
      <c r="A38" s="12"/>
      <c r="B38" s="62"/>
      <c r="C38" s="78"/>
      <c r="D38" s="135"/>
      <c r="AI38" s="11"/>
      <c r="AU38" s="11"/>
      <c r="BG38" s="11"/>
    </row>
    <row r="39" spans="1:59" x14ac:dyDescent="0.2">
      <c r="A39" s="12"/>
      <c r="B39" s="62"/>
      <c r="C39" s="78"/>
      <c r="D39" s="135"/>
      <c r="AI39" s="11"/>
      <c r="AU39" s="11"/>
      <c r="BG39" s="11"/>
    </row>
    <row r="40" spans="1:59" x14ac:dyDescent="0.2">
      <c r="A40" s="12"/>
      <c r="B40" s="62"/>
      <c r="C40" s="78"/>
      <c r="D40" s="135"/>
      <c r="AI40" s="11"/>
      <c r="AU40" s="11"/>
      <c r="BG40" s="11"/>
    </row>
    <row r="41" spans="1:59" x14ac:dyDescent="0.2">
      <c r="A41" s="54"/>
      <c r="B41" s="62"/>
      <c r="C41" s="78"/>
      <c r="D41" s="135"/>
      <c r="AI41" s="11"/>
      <c r="AU41" s="11"/>
      <c r="BG41" s="11"/>
    </row>
    <row r="42" spans="1:59" x14ac:dyDescent="0.2">
      <c r="A42" s="54"/>
      <c r="B42" s="62"/>
      <c r="C42" s="78"/>
      <c r="D42" s="135"/>
      <c r="AI42" s="11"/>
      <c r="AU42" s="11"/>
      <c r="BG42" s="11"/>
    </row>
    <row r="43" spans="1:59" x14ac:dyDescent="0.2">
      <c r="A43" s="54"/>
      <c r="B43" s="62"/>
      <c r="C43" s="78"/>
      <c r="D43" s="135"/>
      <c r="AI43" s="11"/>
      <c r="AU43" s="11"/>
      <c r="BG43" s="11"/>
    </row>
    <row r="44" spans="1:59" x14ac:dyDescent="0.2">
      <c r="A44" s="54"/>
      <c r="B44" s="60"/>
      <c r="C44" s="78"/>
      <c r="D44" s="135"/>
      <c r="AI44" s="11"/>
      <c r="AU44" s="11"/>
      <c r="BG44" s="11"/>
    </row>
    <row r="45" spans="1:59" x14ac:dyDescent="0.2">
      <c r="AI45" s="11"/>
      <c r="AU45" s="11"/>
      <c r="BG45" s="11"/>
    </row>
    <row r="46" spans="1:59" x14ac:dyDescent="0.2">
      <c r="A46" s="9"/>
      <c r="AI46" s="11"/>
      <c r="AU46" s="11"/>
      <c r="BG46" s="11"/>
    </row>
    <row r="47" spans="1:59" x14ac:dyDescent="0.2">
      <c r="A47" s="54"/>
      <c r="B47" s="62"/>
      <c r="C47" s="78"/>
      <c r="D47" s="135"/>
      <c r="AI47" s="11"/>
      <c r="AU47" s="11"/>
      <c r="BG47" s="11"/>
    </row>
    <row r="48" spans="1:59" x14ac:dyDescent="0.2">
      <c r="A48" s="54"/>
      <c r="B48" s="63"/>
      <c r="C48" s="78"/>
      <c r="D48" s="135"/>
      <c r="AI48" s="11"/>
      <c r="AU48" s="11"/>
      <c r="BG48" s="11"/>
    </row>
    <row r="49" spans="1:102" x14ac:dyDescent="0.2">
      <c r="A49" s="54"/>
      <c r="B49" s="62"/>
      <c r="C49" s="78"/>
      <c r="D49" s="135"/>
      <c r="AI49" s="11"/>
      <c r="AU49" s="11"/>
      <c r="BG49" s="11"/>
    </row>
    <row r="50" spans="1:102" x14ac:dyDescent="0.2">
      <c r="A50" s="54"/>
      <c r="B50" s="62"/>
      <c r="C50" s="78"/>
      <c r="D50" s="135"/>
      <c r="AI50" s="11"/>
      <c r="AU50" s="11"/>
      <c r="BG50" s="11"/>
    </row>
    <row r="51" spans="1:102" x14ac:dyDescent="0.2">
      <c r="A51" s="54"/>
      <c r="B51" s="62"/>
      <c r="C51" s="78"/>
      <c r="D51" s="135"/>
      <c r="AI51" s="11"/>
      <c r="AU51" s="11"/>
      <c r="BG51" s="11"/>
    </row>
    <row r="52" spans="1:102" x14ac:dyDescent="0.2">
      <c r="AI52" s="11"/>
      <c r="AU52" s="11"/>
      <c r="BG52" s="11"/>
    </row>
    <row r="53" spans="1:102" x14ac:dyDescent="0.2">
      <c r="A53" s="9"/>
      <c r="B53" s="56"/>
      <c r="C53" s="9"/>
      <c r="AI53" s="11"/>
      <c r="AU53" s="11"/>
      <c r="BG53" s="11"/>
    </row>
    <row r="54" spans="1:102" x14ac:dyDescent="0.2">
      <c r="A54" s="54"/>
      <c r="B54" s="62"/>
      <c r="C54" s="78"/>
      <c r="D54" s="135"/>
      <c r="AI54" s="11"/>
      <c r="AJ54" s="11"/>
      <c r="AU54" s="11"/>
      <c r="BG54" s="11"/>
    </row>
    <row r="55" spans="1:102" x14ac:dyDescent="0.2">
      <c r="A55" s="54"/>
      <c r="B55" s="62"/>
      <c r="C55" s="78"/>
      <c r="D55" s="135"/>
      <c r="AI55" s="11"/>
      <c r="AJ55" s="11"/>
      <c r="AU55" s="11"/>
      <c r="BG55" s="11"/>
    </row>
    <row r="56" spans="1:102" x14ac:dyDescent="0.2">
      <c r="A56" s="54"/>
      <c r="B56" s="62"/>
      <c r="C56" s="78"/>
      <c r="D56" s="135"/>
      <c r="AI56" s="11"/>
      <c r="AJ56" s="11"/>
      <c r="AU56" s="11"/>
      <c r="BG56" s="11"/>
    </row>
    <row r="57" spans="1:102" x14ac:dyDescent="0.2">
      <c r="A57" s="54"/>
      <c r="B57" s="62"/>
      <c r="C57" s="78"/>
      <c r="D57" s="135"/>
      <c r="AI57" s="11"/>
      <c r="AJ57" s="11"/>
      <c r="AU57" s="11"/>
      <c r="BG57" s="11"/>
    </row>
    <row r="58" spans="1:102" x14ac:dyDescent="0.2">
      <c r="A58" s="54"/>
      <c r="B58" s="62"/>
      <c r="C58" s="78"/>
      <c r="D58" s="135"/>
      <c r="AI58" s="11"/>
      <c r="AJ58" s="11"/>
      <c r="AU58" s="11"/>
      <c r="BG58" s="11"/>
    </row>
    <row r="60" spans="1:102" s="113" customFormat="1" x14ac:dyDescent="0.2">
      <c r="A60" s="136"/>
      <c r="B60" s="137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6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  <c r="BS60" s="136"/>
      <c r="BT60" s="136"/>
      <c r="BU60" s="136"/>
      <c r="BV60" s="136"/>
      <c r="BW60" s="136"/>
      <c r="BX60" s="136"/>
      <c r="BY60" s="136"/>
      <c r="BZ60" s="136"/>
      <c r="CA60" s="136"/>
      <c r="CB60" s="136"/>
      <c r="CC60" s="136"/>
      <c r="CD60" s="136"/>
      <c r="CE60" s="136"/>
      <c r="CF60" s="136"/>
      <c r="CG60" s="136"/>
      <c r="CH60" s="136"/>
      <c r="CI60" s="136"/>
      <c r="CJ60" s="136"/>
      <c r="CK60" s="136"/>
      <c r="CL60" s="136"/>
      <c r="CM60" s="136"/>
      <c r="CN60" s="136"/>
      <c r="CO60" s="136"/>
      <c r="CP60" s="136"/>
      <c r="CQ60" s="136"/>
      <c r="CR60" s="136"/>
      <c r="CS60" s="136"/>
      <c r="CT60" s="136"/>
      <c r="CU60" s="136"/>
      <c r="CV60" s="136"/>
      <c r="CW60" s="136"/>
      <c r="CX60" s="136"/>
    </row>
  </sheetData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749ED-5BA5-489E-8074-604E002BD610}">
  <dimension ref="A1:DC64"/>
  <sheetViews>
    <sheetView topLeftCell="A15" zoomScale="102" zoomScaleNormal="90" workbookViewId="0">
      <selection activeCell="AA69" sqref="AA69"/>
    </sheetView>
  </sheetViews>
  <sheetFormatPr defaultRowHeight="15" x14ac:dyDescent="0.25"/>
  <cols>
    <col min="1" max="1" width="30.5703125" bestFit="1" customWidth="1"/>
    <col min="2" max="2" width="3.85546875" customWidth="1"/>
    <col min="3" max="3" width="13.5703125" style="192" bestFit="1" customWidth="1"/>
    <col min="4" max="6" width="13.5703125" bestFit="1" customWidth="1"/>
    <col min="7" max="9" width="12" bestFit="1" customWidth="1"/>
    <col min="10" max="10" width="20" bestFit="1" customWidth="1"/>
    <col min="11" max="15" width="9.42578125" bestFit="1" customWidth="1"/>
    <col min="16" max="16" width="20" bestFit="1" customWidth="1"/>
    <col min="17" max="19" width="9.42578125" bestFit="1" customWidth="1"/>
    <col min="20" max="20" width="12.28515625" bestFit="1" customWidth="1"/>
    <col min="21" max="21" width="9.42578125" bestFit="1" customWidth="1"/>
    <col min="22" max="22" width="12.140625" bestFit="1" customWidth="1"/>
    <col min="23" max="31" width="11" bestFit="1" customWidth="1"/>
    <col min="32" max="32" width="12.28515625" bestFit="1" customWidth="1"/>
    <col min="33" max="43" width="11" bestFit="1" customWidth="1"/>
    <col min="44" max="44" width="12.28515625" bestFit="1" customWidth="1"/>
    <col min="45" max="55" width="11" bestFit="1" customWidth="1"/>
    <col min="56" max="56" width="12.28515625" bestFit="1" customWidth="1"/>
    <col min="57" max="67" width="11" bestFit="1" customWidth="1"/>
    <col min="68" max="68" width="12.28515625" bestFit="1" customWidth="1"/>
    <col min="69" max="79" width="11" bestFit="1" customWidth="1"/>
    <col min="80" max="80" width="12.28515625" bestFit="1" customWidth="1"/>
    <col min="81" max="90" width="11" bestFit="1" customWidth="1"/>
    <col min="91" max="91" width="12.28515625" bestFit="1" customWidth="1"/>
    <col min="92" max="102" width="11" bestFit="1" customWidth="1"/>
    <col min="103" max="103" width="12.28515625" bestFit="1" customWidth="1"/>
    <col min="104" max="105" width="11" bestFit="1" customWidth="1"/>
  </cols>
  <sheetData>
    <row r="1" spans="1:107" x14ac:dyDescent="0.25">
      <c r="AC1" s="116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16"/>
      <c r="AS1" s="1"/>
      <c r="AT1" s="1"/>
      <c r="AU1" s="1"/>
      <c r="AV1" s="116"/>
      <c r="AW1" s="1"/>
      <c r="AX1" s="1"/>
      <c r="AY1" s="1"/>
      <c r="AZ1" s="116"/>
      <c r="BA1" s="1"/>
      <c r="BB1" s="1"/>
      <c r="BC1" s="1"/>
      <c r="BD1" s="116"/>
      <c r="BE1" s="1"/>
      <c r="BF1" s="1"/>
      <c r="BG1" s="1"/>
      <c r="BH1" s="116"/>
      <c r="BI1" s="1"/>
      <c r="BJ1" s="1"/>
      <c r="BK1" s="1"/>
      <c r="BL1" s="1"/>
    </row>
    <row r="2" spans="1:107" s="1" customFormat="1" ht="12" x14ac:dyDescent="0.2">
      <c r="C2" s="11"/>
      <c r="J2" s="3" t="s">
        <v>41</v>
      </c>
      <c r="K2" s="3"/>
      <c r="L2" s="3"/>
      <c r="M2" s="3"/>
      <c r="N2" s="3"/>
      <c r="O2" s="3"/>
      <c r="P2" s="4" t="s">
        <v>42</v>
      </c>
      <c r="Q2" s="4"/>
      <c r="R2" s="4"/>
      <c r="V2" s="5" t="s">
        <v>46</v>
      </c>
      <c r="W2" s="5"/>
      <c r="X2" s="5"/>
      <c r="Y2" s="5"/>
      <c r="Z2" s="5"/>
      <c r="AA2" s="5"/>
      <c r="AC2" s="134"/>
      <c r="AO2" s="134"/>
      <c r="BA2" s="134"/>
    </row>
    <row r="3" spans="1:107" s="1" customFormat="1" ht="12" x14ac:dyDescent="0.2">
      <c r="C3" s="11"/>
      <c r="J3" s="3"/>
      <c r="K3" s="3"/>
      <c r="L3" s="3"/>
      <c r="M3" s="3"/>
      <c r="N3" s="3"/>
      <c r="O3" s="3"/>
      <c r="P3" s="8"/>
      <c r="Q3" s="8"/>
      <c r="R3" s="8"/>
      <c r="S3" s="8"/>
      <c r="T3" s="8"/>
      <c r="U3" s="8"/>
    </row>
    <row r="4" spans="1:107" s="1" customFormat="1" ht="12" x14ac:dyDescent="0.2">
      <c r="C4" s="11"/>
      <c r="J4" s="1" t="s">
        <v>4</v>
      </c>
      <c r="K4" s="1" t="s">
        <v>4</v>
      </c>
      <c r="L4" s="1" t="s">
        <v>4</v>
      </c>
      <c r="M4" s="1" t="s">
        <v>4</v>
      </c>
      <c r="N4" s="1" t="s">
        <v>4</v>
      </c>
      <c r="O4" s="1" t="s">
        <v>4</v>
      </c>
      <c r="P4" s="1" t="s">
        <v>4</v>
      </c>
      <c r="Q4" s="1" t="s">
        <v>4</v>
      </c>
      <c r="R4" s="1" t="s">
        <v>4</v>
      </c>
      <c r="S4" s="1" t="s">
        <v>4</v>
      </c>
      <c r="T4" s="1" t="s">
        <v>4</v>
      </c>
      <c r="U4" s="1" t="s">
        <v>4</v>
      </c>
      <c r="V4" s="1" t="s">
        <v>5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5</v>
      </c>
      <c r="AB4" s="1" t="s">
        <v>5</v>
      </c>
      <c r="AC4" s="1" t="s">
        <v>5</v>
      </c>
      <c r="AD4" s="1" t="str">
        <f t="shared" ref="AD4:AN4" si="0">AC4</f>
        <v>Year 1</v>
      </c>
      <c r="AE4" s="1" t="str">
        <f t="shared" si="0"/>
        <v>Year 1</v>
      </c>
      <c r="AF4" s="1" t="str">
        <f t="shared" si="0"/>
        <v>Year 1</v>
      </c>
      <c r="AG4" s="1" t="str">
        <f t="shared" si="0"/>
        <v>Year 1</v>
      </c>
      <c r="AH4" s="1" t="s">
        <v>6</v>
      </c>
      <c r="AI4" s="1" t="str">
        <f t="shared" si="0"/>
        <v>Year 2</v>
      </c>
      <c r="AJ4" s="1" t="str">
        <f t="shared" si="0"/>
        <v>Year 2</v>
      </c>
      <c r="AK4" s="1" t="str">
        <f t="shared" si="0"/>
        <v>Year 2</v>
      </c>
      <c r="AL4" s="1" t="str">
        <f t="shared" si="0"/>
        <v>Year 2</v>
      </c>
      <c r="AM4" s="1" t="str">
        <f t="shared" si="0"/>
        <v>Year 2</v>
      </c>
      <c r="AN4" s="1" t="str">
        <f t="shared" si="0"/>
        <v>Year 2</v>
      </c>
      <c r="AO4" s="1" t="s">
        <v>6</v>
      </c>
      <c r="AP4" s="1" t="str">
        <f t="shared" ref="AP4:AZ4" si="1">AO4</f>
        <v>Year 2</v>
      </c>
      <c r="AQ4" s="1" t="str">
        <f t="shared" si="1"/>
        <v>Year 2</v>
      </c>
      <c r="AR4" s="1" t="str">
        <f t="shared" si="1"/>
        <v>Year 2</v>
      </c>
      <c r="AS4" s="1" t="str">
        <f t="shared" si="1"/>
        <v>Year 2</v>
      </c>
      <c r="AT4" s="1" t="s">
        <v>7</v>
      </c>
      <c r="AU4" s="1" t="str">
        <f t="shared" si="1"/>
        <v>Year 3</v>
      </c>
      <c r="AV4" s="1" t="str">
        <f t="shared" si="1"/>
        <v>Year 3</v>
      </c>
      <c r="AW4" s="1" t="str">
        <f t="shared" si="1"/>
        <v>Year 3</v>
      </c>
      <c r="AX4" s="1" t="str">
        <f t="shared" si="1"/>
        <v>Year 3</v>
      </c>
      <c r="AY4" s="1" t="str">
        <f t="shared" si="1"/>
        <v>Year 3</v>
      </c>
      <c r="AZ4" s="1" t="str">
        <f t="shared" si="1"/>
        <v>Year 3</v>
      </c>
      <c r="BA4" s="1" t="s">
        <v>7</v>
      </c>
      <c r="BB4" s="1" t="str">
        <f t="shared" ref="BB4:BK4" si="2">BA4</f>
        <v>Year 3</v>
      </c>
      <c r="BC4" s="1" t="str">
        <f t="shared" si="2"/>
        <v>Year 3</v>
      </c>
      <c r="BD4" s="1" t="str">
        <f t="shared" si="2"/>
        <v>Year 3</v>
      </c>
      <c r="BE4" s="1" t="str">
        <f t="shared" si="2"/>
        <v>Year 3</v>
      </c>
      <c r="BF4" s="1" t="s">
        <v>168</v>
      </c>
      <c r="BG4" s="1" t="str">
        <f t="shared" si="2"/>
        <v>Year 4</v>
      </c>
      <c r="BH4" s="1" t="str">
        <f t="shared" si="2"/>
        <v>Year 4</v>
      </c>
      <c r="BI4" s="1" t="str">
        <f t="shared" si="2"/>
        <v>Year 4</v>
      </c>
      <c r="BJ4" s="1" t="str">
        <f t="shared" si="2"/>
        <v>Year 4</v>
      </c>
      <c r="BK4" s="1" t="str">
        <f t="shared" si="2"/>
        <v>Year 4</v>
      </c>
      <c r="BL4" s="1" t="str">
        <f t="shared" ref="BL4" si="3">BK4</f>
        <v>Year 4</v>
      </c>
      <c r="BM4" s="1" t="str">
        <f t="shared" ref="BM4" si="4">BL4</f>
        <v>Year 4</v>
      </c>
      <c r="BN4" s="1" t="str">
        <f t="shared" ref="BN4" si="5">BM4</f>
        <v>Year 4</v>
      </c>
      <c r="BO4" s="1" t="str">
        <f t="shared" ref="BO4" si="6">BN4</f>
        <v>Year 4</v>
      </c>
      <c r="BP4" s="1" t="str">
        <f t="shared" ref="BP4" si="7">BO4</f>
        <v>Year 4</v>
      </c>
      <c r="BQ4" s="1" t="str">
        <f t="shared" ref="BQ4" si="8">BP4</f>
        <v>Year 4</v>
      </c>
      <c r="BR4" s="1" t="s">
        <v>263</v>
      </c>
      <c r="BS4" s="1" t="str">
        <f t="shared" ref="BS4" si="9">BR4</f>
        <v>Year 5</v>
      </c>
      <c r="BT4" s="1" t="str">
        <f t="shared" ref="BT4" si="10">BS4</f>
        <v>Year 5</v>
      </c>
      <c r="BU4" s="1" t="str">
        <f t="shared" ref="BU4" si="11">BT4</f>
        <v>Year 5</v>
      </c>
      <c r="BV4" s="1" t="str">
        <f t="shared" ref="BV4" si="12">BU4</f>
        <v>Year 5</v>
      </c>
      <c r="BW4" s="1" t="str">
        <f t="shared" ref="BW4" si="13">BV4</f>
        <v>Year 5</v>
      </c>
      <c r="BX4" s="1" t="str">
        <f t="shared" ref="BX4" si="14">BW4</f>
        <v>Year 5</v>
      </c>
      <c r="BY4" s="1" t="str">
        <f t="shared" ref="BY4" si="15">BX4</f>
        <v>Year 5</v>
      </c>
      <c r="BZ4" s="1" t="str">
        <f t="shared" ref="BZ4" si="16">BY4</f>
        <v>Year 5</v>
      </c>
      <c r="CA4" s="1" t="str">
        <f t="shared" ref="CA4" si="17">BZ4</f>
        <v>Year 5</v>
      </c>
      <c r="CB4" s="1" t="str">
        <f t="shared" ref="CB4" si="18">CA4</f>
        <v>Year 5</v>
      </c>
      <c r="CC4" s="1" t="str">
        <f t="shared" ref="CC4" si="19">CB4</f>
        <v>Year 5</v>
      </c>
      <c r="CD4" s="1" t="s">
        <v>288</v>
      </c>
      <c r="CE4" s="1" t="str">
        <f t="shared" ref="CE4" si="20">CD4</f>
        <v>Year 6</v>
      </c>
      <c r="CF4" s="1" t="str">
        <f t="shared" ref="CF4" si="21">CE4</f>
        <v>Year 6</v>
      </c>
      <c r="CG4" s="1" t="str">
        <f t="shared" ref="CG4" si="22">CF4</f>
        <v>Year 6</v>
      </c>
      <c r="CH4" s="1" t="str">
        <f t="shared" ref="CH4" si="23">CG4</f>
        <v>Year 6</v>
      </c>
      <c r="CI4" s="1" t="str">
        <f t="shared" ref="CI4" si="24">CH4</f>
        <v>Year 6</v>
      </c>
      <c r="CJ4" s="1" t="str">
        <f t="shared" ref="CJ4" si="25">CI4</f>
        <v>Year 6</v>
      </c>
      <c r="CK4" s="1" t="str">
        <f t="shared" ref="CK4" si="26">CJ4</f>
        <v>Year 6</v>
      </c>
      <c r="CL4" s="1" t="str">
        <f t="shared" ref="CL4" si="27">CK4</f>
        <v>Year 6</v>
      </c>
      <c r="CM4" s="1" t="str">
        <f t="shared" ref="CM4" si="28">CL4</f>
        <v>Year 6</v>
      </c>
      <c r="CN4" s="1" t="str">
        <f t="shared" ref="CN4" si="29">CM4</f>
        <v>Year 6</v>
      </c>
      <c r="CO4" s="1" t="str">
        <f t="shared" ref="CO4" si="30">CN4</f>
        <v>Year 6</v>
      </c>
      <c r="CP4" s="1" t="s">
        <v>290</v>
      </c>
      <c r="CQ4" s="1" t="str">
        <f t="shared" ref="CQ4" si="31">CP4</f>
        <v>Year 7</v>
      </c>
      <c r="CR4" s="1" t="str">
        <f t="shared" ref="CR4" si="32">CQ4</f>
        <v>Year 7</v>
      </c>
      <c r="CS4" s="1" t="str">
        <f t="shared" ref="CS4" si="33">CR4</f>
        <v>Year 7</v>
      </c>
      <c r="CT4" s="1" t="str">
        <f t="shared" ref="CT4" si="34">CS4</f>
        <v>Year 7</v>
      </c>
      <c r="CU4" s="1" t="str">
        <f t="shared" ref="CU4" si="35">CT4</f>
        <v>Year 7</v>
      </c>
      <c r="CV4" s="1" t="str">
        <f t="shared" ref="CV4" si="36">CU4</f>
        <v>Year 7</v>
      </c>
      <c r="CW4" s="1" t="str">
        <f t="shared" ref="CW4" si="37">CV4</f>
        <v>Year 7</v>
      </c>
      <c r="CX4" s="1" t="str">
        <f t="shared" ref="CX4" si="38">CW4</f>
        <v>Year 7</v>
      </c>
      <c r="CY4" s="1" t="str">
        <f t="shared" ref="CY4" si="39">CX4</f>
        <v>Year 7</v>
      </c>
      <c r="CZ4" s="1" t="str">
        <f t="shared" ref="CZ4" si="40">CY4</f>
        <v>Year 7</v>
      </c>
      <c r="DA4" s="1" t="str">
        <f t="shared" ref="DA4" si="41">CZ4</f>
        <v>Year 7</v>
      </c>
    </row>
    <row r="5" spans="1:107" s="1" customFormat="1" ht="12" x14ac:dyDescent="0.2">
      <c r="A5" s="1" t="s">
        <v>40</v>
      </c>
      <c r="C5" s="11"/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</v>
      </c>
      <c r="P5" s="1" t="s">
        <v>13</v>
      </c>
      <c r="Q5" s="1" t="s">
        <v>14</v>
      </c>
      <c r="R5" s="1" t="s">
        <v>3</v>
      </c>
      <c r="S5" s="1" t="s">
        <v>2</v>
      </c>
      <c r="T5" s="1" t="s">
        <v>15</v>
      </c>
      <c r="U5" s="1" t="s">
        <v>0</v>
      </c>
      <c r="V5" s="1" t="s">
        <v>16</v>
      </c>
      <c r="W5" s="1" t="s">
        <v>17</v>
      </c>
      <c r="X5" s="1" t="s">
        <v>18</v>
      </c>
      <c r="Y5" s="1" t="s">
        <v>19</v>
      </c>
      <c r="Z5" s="1" t="s">
        <v>20</v>
      </c>
      <c r="AA5" s="1" t="s">
        <v>21</v>
      </c>
      <c r="AB5" s="1" t="s">
        <v>22</v>
      </c>
      <c r="AC5" s="1" t="s">
        <v>23</v>
      </c>
      <c r="AD5" s="1" t="s">
        <v>24</v>
      </c>
      <c r="AE5" s="1" t="s">
        <v>25</v>
      </c>
      <c r="AF5" s="1" t="s">
        <v>26</v>
      </c>
      <c r="AG5" s="1" t="s">
        <v>27</v>
      </c>
      <c r="AH5" s="1" t="s">
        <v>28</v>
      </c>
      <c r="AI5" s="1" t="s">
        <v>29</v>
      </c>
      <c r="AJ5" s="1" t="s">
        <v>30</v>
      </c>
      <c r="AK5" s="1" t="s">
        <v>31</v>
      </c>
      <c r="AL5" s="1" t="s">
        <v>32</v>
      </c>
      <c r="AM5" s="1" t="s">
        <v>33</v>
      </c>
      <c r="AN5" s="1" t="s">
        <v>34</v>
      </c>
      <c r="AO5" s="1" t="s">
        <v>35</v>
      </c>
      <c r="AP5" s="1" t="s">
        <v>36</v>
      </c>
      <c r="AQ5" s="1" t="s">
        <v>37</v>
      </c>
      <c r="AR5" s="1" t="s">
        <v>38</v>
      </c>
      <c r="AS5" s="1" t="s">
        <v>39</v>
      </c>
      <c r="AT5" s="1" t="s">
        <v>49</v>
      </c>
      <c r="AU5" s="1" t="s">
        <v>50</v>
      </c>
      <c r="AV5" s="1" t="s">
        <v>51</v>
      </c>
      <c r="AW5" s="1" t="s">
        <v>52</v>
      </c>
      <c r="AX5" s="1" t="s">
        <v>53</v>
      </c>
      <c r="AY5" s="1" t="s">
        <v>54</v>
      </c>
      <c r="AZ5" s="1" t="s">
        <v>55</v>
      </c>
      <c r="BA5" s="1" t="s">
        <v>56</v>
      </c>
      <c r="BB5" s="1" t="s">
        <v>57</v>
      </c>
      <c r="BC5" s="1" t="s">
        <v>58</v>
      </c>
      <c r="BD5" s="1" t="s">
        <v>59</v>
      </c>
      <c r="BE5" s="1" t="s">
        <v>60</v>
      </c>
      <c r="BF5" s="1" t="s">
        <v>61</v>
      </c>
      <c r="BG5" s="1" t="s">
        <v>62</v>
      </c>
      <c r="BH5" s="1" t="s">
        <v>63</v>
      </c>
      <c r="BI5" s="1" t="s">
        <v>64</v>
      </c>
      <c r="BJ5" s="1" t="s">
        <v>65</v>
      </c>
      <c r="BK5" s="1" t="s">
        <v>66</v>
      </c>
      <c r="BL5" s="1" t="s">
        <v>149</v>
      </c>
      <c r="BM5" s="1" t="s">
        <v>181</v>
      </c>
      <c r="BN5" s="1" t="s">
        <v>245</v>
      </c>
      <c r="BO5" s="1" t="s">
        <v>246</v>
      </c>
      <c r="BP5" s="1" t="s">
        <v>247</v>
      </c>
      <c r="BQ5" s="1" t="s">
        <v>248</v>
      </c>
      <c r="BR5" s="1" t="s">
        <v>249</v>
      </c>
      <c r="BS5" s="1" t="s">
        <v>252</v>
      </c>
      <c r="BT5" s="1" t="s">
        <v>253</v>
      </c>
      <c r="BU5" s="1" t="s">
        <v>254</v>
      </c>
      <c r="BV5" s="1" t="s">
        <v>255</v>
      </c>
      <c r="BW5" s="1" t="s">
        <v>256</v>
      </c>
      <c r="BX5" s="1" t="s">
        <v>257</v>
      </c>
      <c r="BY5" s="1" t="s">
        <v>258</v>
      </c>
      <c r="BZ5" s="1" t="s">
        <v>259</v>
      </c>
      <c r="CA5" s="1" t="s">
        <v>260</v>
      </c>
      <c r="CB5" s="1" t="s">
        <v>261</v>
      </c>
      <c r="CC5" s="1" t="s">
        <v>262</v>
      </c>
      <c r="CD5" s="1" t="s">
        <v>276</v>
      </c>
      <c r="CE5" s="1" t="s">
        <v>277</v>
      </c>
      <c r="CF5" s="1" t="s">
        <v>278</v>
      </c>
      <c r="CG5" s="1" t="s">
        <v>279</v>
      </c>
      <c r="CH5" s="1" t="s">
        <v>280</v>
      </c>
      <c r="CI5" s="1" t="s">
        <v>281</v>
      </c>
      <c r="CJ5" s="1" t="s">
        <v>282</v>
      </c>
      <c r="CK5" s="1" t="s">
        <v>283</v>
      </c>
      <c r="CL5" s="1" t="s">
        <v>284</v>
      </c>
      <c r="CM5" s="1" t="s">
        <v>285</v>
      </c>
      <c r="CN5" s="1" t="s">
        <v>286</v>
      </c>
      <c r="CO5" s="1" t="s">
        <v>287</v>
      </c>
      <c r="CP5" s="1" t="s">
        <v>293</v>
      </c>
      <c r="CQ5" s="1" t="s">
        <v>294</v>
      </c>
      <c r="CR5" s="1" t="s">
        <v>295</v>
      </c>
      <c r="CS5" s="1" t="s">
        <v>296</v>
      </c>
      <c r="CT5" s="1" t="s">
        <v>297</v>
      </c>
      <c r="CU5" s="1" t="s">
        <v>298</v>
      </c>
      <c r="CV5" s="1" t="s">
        <v>299</v>
      </c>
      <c r="CW5" s="1" t="s">
        <v>300</v>
      </c>
      <c r="CX5" s="1" t="s">
        <v>301</v>
      </c>
      <c r="CY5" s="1" t="s">
        <v>302</v>
      </c>
      <c r="CZ5" s="1" t="s">
        <v>303</v>
      </c>
      <c r="DA5" s="1" t="s">
        <v>304</v>
      </c>
    </row>
    <row r="6" spans="1:107" ht="18.75" x14ac:dyDescent="0.3">
      <c r="C6" s="294" t="s">
        <v>147</v>
      </c>
      <c r="D6" s="294"/>
      <c r="E6" s="294"/>
      <c r="F6" s="294"/>
      <c r="G6" s="200"/>
      <c r="H6" s="200"/>
    </row>
    <row r="7" spans="1:107" x14ac:dyDescent="0.25">
      <c r="C7" s="277" t="s">
        <v>182</v>
      </c>
      <c r="D7" s="101" t="s">
        <v>5</v>
      </c>
      <c r="E7" s="101" t="s">
        <v>6</v>
      </c>
      <c r="F7" s="101" t="s">
        <v>7</v>
      </c>
      <c r="G7" s="101" t="s">
        <v>168</v>
      </c>
      <c r="H7" s="101" t="s">
        <v>263</v>
      </c>
      <c r="I7" s="101" t="s">
        <v>288</v>
      </c>
    </row>
    <row r="8" spans="1:107" s="2" customFormat="1" x14ac:dyDescent="0.25">
      <c r="A8" s="94" t="s">
        <v>135</v>
      </c>
      <c r="C8" s="92">
        <v>0</v>
      </c>
      <c r="D8" s="92">
        <f>SUM(V8:AG8)</f>
        <v>8851713.5414737649</v>
      </c>
      <c r="E8" s="92">
        <f>SUM(AH8:AS8)</f>
        <v>14037588.543827157</v>
      </c>
      <c r="F8" s="92">
        <f>SUM(AT8:BE8)</f>
        <v>53786955.756944425</v>
      </c>
      <c r="G8" s="92">
        <f>SUM(BF8:BQ8)</f>
        <v>53786955.756944425</v>
      </c>
      <c r="H8" s="92">
        <f>SUM(BR8:CC8)</f>
        <v>53786955.756944425</v>
      </c>
      <c r="I8" s="92">
        <f>SUM(CD8:CO8)</f>
        <v>53786955.756944425</v>
      </c>
      <c r="J8" s="92">
        <f>Rev!I20</f>
        <v>53786955.756944448</v>
      </c>
      <c r="K8" s="92">
        <f>Rev!J20</f>
        <v>0</v>
      </c>
      <c r="L8" s="92">
        <f>Rev!K20</f>
        <v>0</v>
      </c>
      <c r="M8" s="92">
        <f>Rev!L20</f>
        <v>0</v>
      </c>
      <c r="N8" s="92">
        <f>Rev!M20</f>
        <v>0</v>
      </c>
      <c r="O8" s="92">
        <f>Rev!N20</f>
        <v>0</v>
      </c>
      <c r="P8" s="92">
        <f>Rev!O20</f>
        <v>0</v>
      </c>
      <c r="Q8" s="92">
        <f>Rev!P20</f>
        <v>0</v>
      </c>
      <c r="R8" s="92">
        <f>Rev!Q20</f>
        <v>0</v>
      </c>
      <c r="S8" s="92">
        <f>Rev!R20</f>
        <v>0</v>
      </c>
      <c r="T8" s="92">
        <f>Rev!S20</f>
        <v>0</v>
      </c>
      <c r="U8" s="92">
        <f>Rev!T20</f>
        <v>0</v>
      </c>
      <c r="V8" s="92">
        <f>Rev!U20</f>
        <v>0</v>
      </c>
      <c r="W8" s="92">
        <f>Rev!V20</f>
        <v>804690.17361111112</v>
      </c>
      <c r="X8" s="92">
        <f>Rev!W20</f>
        <v>804690.17361111112</v>
      </c>
      <c r="Y8" s="92">
        <f>Rev!X20</f>
        <v>804690.17361111112</v>
      </c>
      <c r="Z8" s="92">
        <f>Rev!Y20</f>
        <v>804690.17361111112</v>
      </c>
      <c r="AA8" s="92">
        <f>Rev!Z20</f>
        <v>804690.17361111112</v>
      </c>
      <c r="AB8" s="92">
        <f>Rev!AA20</f>
        <v>804690.17361111112</v>
      </c>
      <c r="AC8" s="92">
        <f>Rev!AB20</f>
        <v>804690.17361111112</v>
      </c>
      <c r="AD8" s="92">
        <f>Rev!AC20</f>
        <v>804690.17361111112</v>
      </c>
      <c r="AE8" s="92">
        <f>Rev!AD20</f>
        <v>804690.17361111112</v>
      </c>
      <c r="AF8" s="92">
        <f>Rev!AE20</f>
        <v>804690.17361111112</v>
      </c>
      <c r="AG8" s="92">
        <f>Rev!AF20</f>
        <v>804811.80536265427</v>
      </c>
      <c r="AH8" s="92">
        <f>Rev!AG20</f>
        <v>877349.28398919746</v>
      </c>
      <c r="AI8" s="92">
        <f>Rev!AH20</f>
        <v>877349.28398919746</v>
      </c>
      <c r="AJ8" s="92">
        <f>Rev!AI20</f>
        <v>877349.28398919746</v>
      </c>
      <c r="AK8" s="92">
        <f>Rev!AJ20</f>
        <v>877349.28398919746</v>
      </c>
      <c r="AL8" s="92">
        <f>Rev!AK20</f>
        <v>877349.28398919746</v>
      </c>
      <c r="AM8" s="92">
        <f>Rev!AL20</f>
        <v>877349.28398919746</v>
      </c>
      <c r="AN8" s="92">
        <f>Rev!AM20</f>
        <v>877349.28398919746</v>
      </c>
      <c r="AO8" s="92">
        <f>Rev!AN20</f>
        <v>877349.28398919746</v>
      </c>
      <c r="AP8" s="92">
        <f>Rev!AO20</f>
        <v>877349.28398919746</v>
      </c>
      <c r="AQ8" s="92">
        <f>Rev!AP20</f>
        <v>877349.28398919746</v>
      </c>
      <c r="AR8" s="92">
        <f>Rev!AQ20</f>
        <v>877349.28398919746</v>
      </c>
      <c r="AS8" s="92">
        <f>Rev!AR20</f>
        <v>4386746.4199459879</v>
      </c>
      <c r="AT8" s="92">
        <f>Rev!AS20</f>
        <v>4482246.3130787034</v>
      </c>
      <c r="AU8" s="92">
        <f>Rev!AT20</f>
        <v>4482246.3130787034</v>
      </c>
      <c r="AV8" s="92">
        <f>Rev!AU20</f>
        <v>4482246.3130787034</v>
      </c>
      <c r="AW8" s="92">
        <f>Rev!AV20</f>
        <v>4482246.3130787034</v>
      </c>
      <c r="AX8" s="92">
        <f>Rev!AW20</f>
        <v>4482246.3130787034</v>
      </c>
      <c r="AY8" s="92">
        <f>Rev!AX20</f>
        <v>4482246.3130787034</v>
      </c>
      <c r="AZ8" s="92">
        <f>Rev!AY20</f>
        <v>4482246.3130787034</v>
      </c>
      <c r="BA8" s="92">
        <f>Rev!AZ20</f>
        <v>4482246.3130787034</v>
      </c>
      <c r="BB8" s="92">
        <f>Rev!BA20</f>
        <v>4482246.3130787034</v>
      </c>
      <c r="BC8" s="92">
        <f>Rev!BB20</f>
        <v>4482246.3130787034</v>
      </c>
      <c r="BD8" s="92">
        <f>Rev!BC20</f>
        <v>4482246.3130787034</v>
      </c>
      <c r="BE8" s="92">
        <f>Rev!BD20</f>
        <v>4482246.3130787034</v>
      </c>
      <c r="BF8" s="92">
        <f>Rev!BE20</f>
        <v>4482246.3130787034</v>
      </c>
      <c r="BG8" s="92">
        <f>Rev!BF20</f>
        <v>4482246.3130787034</v>
      </c>
      <c r="BH8" s="92">
        <f>Rev!BG20</f>
        <v>4482246.3130787034</v>
      </c>
      <c r="BI8" s="92">
        <f>Rev!BH20</f>
        <v>4482246.3130787034</v>
      </c>
      <c r="BJ8" s="92">
        <f>Rev!BI20</f>
        <v>4482246.3130787034</v>
      </c>
      <c r="BK8" s="92">
        <f>Rev!BJ20</f>
        <v>4482246.3130787034</v>
      </c>
      <c r="BL8" s="92">
        <f>Rev!BK20</f>
        <v>4482246.3130787034</v>
      </c>
      <c r="BM8" s="92">
        <f>Rev!BL20</f>
        <v>4482246.3130787034</v>
      </c>
      <c r="BN8" s="92">
        <f>Rev!BM20</f>
        <v>4482246.3130787034</v>
      </c>
      <c r="BO8" s="92">
        <f>Rev!BN20</f>
        <v>4482246.3130787034</v>
      </c>
      <c r="BP8" s="92">
        <f>Rev!BO20</f>
        <v>4482246.3130787034</v>
      </c>
      <c r="BQ8" s="92">
        <f>Rev!BP20</f>
        <v>4482246.3130787034</v>
      </c>
      <c r="BR8" s="92">
        <f>Rev!BQ20</f>
        <v>4482246.3130787034</v>
      </c>
      <c r="BS8" s="92">
        <f>Rev!BR20</f>
        <v>4482246.3130787034</v>
      </c>
      <c r="BT8" s="92">
        <f>Rev!BS20</f>
        <v>4482246.3130787034</v>
      </c>
      <c r="BU8" s="92">
        <f>Rev!BT20</f>
        <v>4482246.3130787034</v>
      </c>
      <c r="BV8" s="92">
        <f>Rev!BU20</f>
        <v>4482246.3130787034</v>
      </c>
      <c r="BW8" s="92">
        <f>Rev!BV20</f>
        <v>4482246.3130787034</v>
      </c>
      <c r="BX8" s="92">
        <f>Rev!BW20</f>
        <v>4482246.3130787034</v>
      </c>
      <c r="BY8" s="92">
        <f>Rev!BX20</f>
        <v>4482246.3130787034</v>
      </c>
      <c r="BZ8" s="92">
        <f>Rev!BY20</f>
        <v>4482246.3130787034</v>
      </c>
      <c r="CA8" s="92">
        <f>Rev!BZ20</f>
        <v>4482246.3130787034</v>
      </c>
      <c r="CB8" s="92">
        <f>Rev!CA20</f>
        <v>4482246.3130787034</v>
      </c>
      <c r="CC8" s="92">
        <f>Rev!CB20</f>
        <v>4482246.3130787034</v>
      </c>
      <c r="CD8" s="92">
        <f>Rev!CC20</f>
        <v>4482246.3130787034</v>
      </c>
      <c r="CE8" s="92">
        <f>Rev!CD20</f>
        <v>4482246.3130787034</v>
      </c>
      <c r="CF8" s="92">
        <f>Rev!CE20</f>
        <v>4482246.3130787034</v>
      </c>
      <c r="CG8" s="92">
        <f>Rev!CF20</f>
        <v>4482246.3130787034</v>
      </c>
      <c r="CH8" s="92">
        <f>Rev!CG20</f>
        <v>4482246.3130787034</v>
      </c>
      <c r="CI8" s="92">
        <f>Rev!CH20</f>
        <v>4482246.3130787034</v>
      </c>
      <c r="CJ8" s="92">
        <f>Rev!CI20</f>
        <v>4482246.3130787034</v>
      </c>
      <c r="CK8" s="92">
        <f>Rev!CJ20</f>
        <v>4482246.3130787034</v>
      </c>
      <c r="CL8" s="92">
        <f>Rev!CK20</f>
        <v>4482246.3130787034</v>
      </c>
      <c r="CM8" s="92">
        <f>Rev!CL20</f>
        <v>4482246.3130787034</v>
      </c>
      <c r="CN8" s="92">
        <f>Rev!CM20</f>
        <v>4482246.3130787034</v>
      </c>
      <c r="CO8" s="92">
        <f>Rev!CN20</f>
        <v>4482246.3130787034</v>
      </c>
      <c r="CP8" s="92">
        <f>Rev!CO20</f>
        <v>4482246.3130787034</v>
      </c>
      <c r="CQ8" s="92">
        <f>Rev!CP20</f>
        <v>4482246.3130787034</v>
      </c>
      <c r="CR8" s="92">
        <f>Rev!CQ20</f>
        <v>4482246.3130787034</v>
      </c>
      <c r="CS8" s="92">
        <f>Rev!CR20</f>
        <v>4482246.3130787034</v>
      </c>
      <c r="CT8" s="92">
        <f>Rev!CS20</f>
        <v>4482246.3130787034</v>
      </c>
      <c r="CU8" s="92">
        <f>Rev!CT20</f>
        <v>4482246.3130787034</v>
      </c>
      <c r="CV8" s="92">
        <f>Rev!CU20</f>
        <v>4482246.3130787034</v>
      </c>
      <c r="CW8" s="92">
        <f>Rev!CV20</f>
        <v>4482246.3130787034</v>
      </c>
      <c r="CX8" s="92">
        <f>Rev!CW20</f>
        <v>4482246.3130787034</v>
      </c>
      <c r="CY8" s="92">
        <f>Rev!CX20</f>
        <v>4482246.3130787034</v>
      </c>
      <c r="CZ8" s="92">
        <f>Rev!CY20</f>
        <v>4482246.3130787034</v>
      </c>
      <c r="DA8" s="92">
        <f>Rev!CZ20</f>
        <v>4482246.3130787034</v>
      </c>
      <c r="DB8" s="92"/>
      <c r="DC8" s="92"/>
    </row>
    <row r="9" spans="1:107" x14ac:dyDescent="0.25">
      <c r="C9" s="92"/>
      <c r="D9" s="92"/>
      <c r="E9" s="92"/>
      <c r="F9" s="92"/>
      <c r="G9" s="92"/>
      <c r="H9" s="92"/>
      <c r="I9" s="92"/>
    </row>
    <row r="10" spans="1:107" s="2" customFormat="1" x14ac:dyDescent="0.25">
      <c r="A10" s="94" t="s">
        <v>158</v>
      </c>
      <c r="C10" s="92">
        <f t="shared" ref="C10:H10" si="42">C22</f>
        <v>1485000</v>
      </c>
      <c r="D10" s="92">
        <f t="shared" si="42"/>
        <v>8525000</v>
      </c>
      <c r="E10" s="92">
        <f t="shared" si="42"/>
        <v>7425000</v>
      </c>
      <c r="F10" s="92">
        <f t="shared" si="42"/>
        <v>8525000</v>
      </c>
      <c r="G10" s="92">
        <f t="shared" si="42"/>
        <v>8525000</v>
      </c>
      <c r="H10" s="92">
        <f t="shared" si="42"/>
        <v>8525000</v>
      </c>
      <c r="I10" s="92">
        <f t="shared" ref="I10" si="43">I22</f>
        <v>8525000</v>
      </c>
      <c r="J10" s="92">
        <f>J22</f>
        <v>0</v>
      </c>
      <c r="K10" s="92">
        <f>K22</f>
        <v>0</v>
      </c>
      <c r="L10" s="92">
        <f>L22</f>
        <v>0</v>
      </c>
      <c r="M10" s="92">
        <f t="shared" ref="M10:BK10" si="44">M22</f>
        <v>0</v>
      </c>
      <c r="N10" s="92">
        <f t="shared" si="44"/>
        <v>0</v>
      </c>
      <c r="O10" s="92">
        <f t="shared" si="44"/>
        <v>0</v>
      </c>
      <c r="P10" s="92">
        <f t="shared" si="44"/>
        <v>0</v>
      </c>
      <c r="Q10" s="92">
        <f t="shared" si="44"/>
        <v>0</v>
      </c>
      <c r="R10" s="92">
        <f t="shared" si="44"/>
        <v>0</v>
      </c>
      <c r="S10" s="92">
        <f t="shared" si="44"/>
        <v>0</v>
      </c>
      <c r="T10" s="92">
        <f t="shared" si="44"/>
        <v>1485000</v>
      </c>
      <c r="U10" s="92">
        <f t="shared" si="44"/>
        <v>0</v>
      </c>
      <c r="V10" s="92">
        <f t="shared" si="44"/>
        <v>0</v>
      </c>
      <c r="W10" s="92">
        <f t="shared" si="44"/>
        <v>0</v>
      </c>
      <c r="X10" s="92">
        <f t="shared" si="44"/>
        <v>0</v>
      </c>
      <c r="Y10" s="92">
        <f t="shared" si="44"/>
        <v>0</v>
      </c>
      <c r="Z10" s="92">
        <f t="shared" si="44"/>
        <v>0</v>
      </c>
      <c r="AA10" s="92">
        <f t="shared" si="44"/>
        <v>0</v>
      </c>
      <c r="AB10" s="92">
        <f t="shared" si="44"/>
        <v>0</v>
      </c>
      <c r="AC10" s="92">
        <f t="shared" si="44"/>
        <v>0</v>
      </c>
      <c r="AD10" s="92">
        <f t="shared" si="44"/>
        <v>0</v>
      </c>
      <c r="AE10" s="92">
        <f t="shared" si="44"/>
        <v>0</v>
      </c>
      <c r="AF10" s="92">
        <f t="shared" si="44"/>
        <v>8525000</v>
      </c>
      <c r="AG10" s="92">
        <f t="shared" si="44"/>
        <v>0</v>
      </c>
      <c r="AH10" s="92">
        <f t="shared" si="44"/>
        <v>0</v>
      </c>
      <c r="AI10" s="92">
        <f t="shared" si="44"/>
        <v>0</v>
      </c>
      <c r="AJ10" s="92">
        <f t="shared" si="44"/>
        <v>0</v>
      </c>
      <c r="AK10" s="92">
        <f t="shared" si="44"/>
        <v>0</v>
      </c>
      <c r="AL10" s="92">
        <f t="shared" si="44"/>
        <v>0</v>
      </c>
      <c r="AM10" s="92">
        <f t="shared" si="44"/>
        <v>0</v>
      </c>
      <c r="AN10" s="92">
        <f t="shared" si="44"/>
        <v>0</v>
      </c>
      <c r="AO10" s="92">
        <f t="shared" si="44"/>
        <v>0</v>
      </c>
      <c r="AP10" s="92">
        <f t="shared" si="44"/>
        <v>0</v>
      </c>
      <c r="AQ10" s="92">
        <f t="shared" si="44"/>
        <v>0</v>
      </c>
      <c r="AR10" s="92">
        <f t="shared" si="44"/>
        <v>7425000</v>
      </c>
      <c r="AS10" s="92">
        <f t="shared" si="44"/>
        <v>0</v>
      </c>
      <c r="AT10" s="92">
        <f t="shared" si="44"/>
        <v>0</v>
      </c>
      <c r="AU10" s="92">
        <f t="shared" si="44"/>
        <v>0</v>
      </c>
      <c r="AV10" s="92">
        <f t="shared" si="44"/>
        <v>0</v>
      </c>
      <c r="AW10" s="92">
        <f t="shared" si="44"/>
        <v>0</v>
      </c>
      <c r="AX10" s="92">
        <f t="shared" si="44"/>
        <v>0</v>
      </c>
      <c r="AY10" s="92">
        <f t="shared" si="44"/>
        <v>0</v>
      </c>
      <c r="AZ10" s="92">
        <f t="shared" si="44"/>
        <v>0</v>
      </c>
      <c r="BA10" s="92">
        <f t="shared" si="44"/>
        <v>0</v>
      </c>
      <c r="BB10" s="92">
        <f t="shared" si="44"/>
        <v>0</v>
      </c>
      <c r="BC10" s="92">
        <f t="shared" si="44"/>
        <v>0</v>
      </c>
      <c r="BD10" s="92">
        <f t="shared" si="44"/>
        <v>8525000</v>
      </c>
      <c r="BE10" s="92">
        <f t="shared" si="44"/>
        <v>0</v>
      </c>
      <c r="BF10" s="92">
        <f t="shared" si="44"/>
        <v>0</v>
      </c>
      <c r="BG10" s="92">
        <f t="shared" si="44"/>
        <v>0</v>
      </c>
      <c r="BH10" s="92">
        <f t="shared" si="44"/>
        <v>0</v>
      </c>
      <c r="BI10" s="92">
        <f t="shared" si="44"/>
        <v>0</v>
      </c>
      <c r="BJ10" s="92">
        <f t="shared" si="44"/>
        <v>0</v>
      </c>
      <c r="BK10" s="92">
        <f t="shared" si="44"/>
        <v>0</v>
      </c>
      <c r="BL10" s="92">
        <f t="shared" ref="BL10:CC10" si="45">BL22</f>
        <v>0</v>
      </c>
      <c r="BM10" s="92">
        <f t="shared" si="45"/>
        <v>0</v>
      </c>
      <c r="BN10" s="92">
        <f t="shared" si="45"/>
        <v>0</v>
      </c>
      <c r="BO10" s="92">
        <f t="shared" si="45"/>
        <v>0</v>
      </c>
      <c r="BP10" s="92">
        <f t="shared" si="45"/>
        <v>8525000</v>
      </c>
      <c r="BQ10" s="92">
        <f t="shared" si="45"/>
        <v>0</v>
      </c>
      <c r="BR10" s="92">
        <f t="shared" si="45"/>
        <v>0</v>
      </c>
      <c r="BS10" s="92">
        <f t="shared" si="45"/>
        <v>0</v>
      </c>
      <c r="BT10" s="92">
        <f t="shared" si="45"/>
        <v>0</v>
      </c>
      <c r="BU10" s="92">
        <f t="shared" si="45"/>
        <v>0</v>
      </c>
      <c r="BV10" s="92">
        <f t="shared" si="45"/>
        <v>0</v>
      </c>
      <c r="BW10" s="92">
        <f t="shared" si="45"/>
        <v>0</v>
      </c>
      <c r="BX10" s="92">
        <f t="shared" si="45"/>
        <v>0</v>
      </c>
      <c r="BY10" s="92">
        <f t="shared" si="45"/>
        <v>0</v>
      </c>
      <c r="BZ10" s="92">
        <f t="shared" si="45"/>
        <v>0</v>
      </c>
      <c r="CA10" s="92">
        <f t="shared" si="45"/>
        <v>0</v>
      </c>
      <c r="CB10" s="92">
        <f t="shared" si="45"/>
        <v>8525000</v>
      </c>
      <c r="CC10" s="92">
        <f t="shared" si="45"/>
        <v>0</v>
      </c>
      <c r="CD10" s="92">
        <f t="shared" ref="CD10:CO10" si="46">CD22</f>
        <v>0</v>
      </c>
      <c r="CE10" s="92">
        <f t="shared" si="46"/>
        <v>0</v>
      </c>
      <c r="CF10" s="92">
        <f t="shared" si="46"/>
        <v>0</v>
      </c>
      <c r="CG10" s="92">
        <f t="shared" si="46"/>
        <v>0</v>
      </c>
      <c r="CH10" s="92">
        <f t="shared" si="46"/>
        <v>0</v>
      </c>
      <c r="CI10" s="92">
        <f t="shared" si="46"/>
        <v>0</v>
      </c>
      <c r="CJ10" s="92">
        <f t="shared" si="46"/>
        <v>0</v>
      </c>
      <c r="CK10" s="92">
        <f t="shared" si="46"/>
        <v>0</v>
      </c>
      <c r="CL10" s="92">
        <f t="shared" si="46"/>
        <v>0</v>
      </c>
      <c r="CM10" s="92">
        <f t="shared" si="46"/>
        <v>8525000</v>
      </c>
      <c r="CN10" s="92">
        <f t="shared" si="46"/>
        <v>0</v>
      </c>
      <c r="CO10" s="92">
        <f t="shared" si="46"/>
        <v>0</v>
      </c>
      <c r="CP10" s="92">
        <f t="shared" ref="CP10:DA10" si="47">CP22</f>
        <v>0</v>
      </c>
      <c r="CQ10" s="92">
        <f t="shared" si="47"/>
        <v>0</v>
      </c>
      <c r="CR10" s="92">
        <f t="shared" si="47"/>
        <v>0</v>
      </c>
      <c r="CS10" s="92">
        <f t="shared" si="47"/>
        <v>0</v>
      </c>
      <c r="CT10" s="92">
        <f t="shared" si="47"/>
        <v>0</v>
      </c>
      <c r="CU10" s="92">
        <f t="shared" si="47"/>
        <v>0</v>
      </c>
      <c r="CV10" s="92">
        <f t="shared" si="47"/>
        <v>0</v>
      </c>
      <c r="CW10" s="92">
        <f t="shared" si="47"/>
        <v>0</v>
      </c>
      <c r="CX10" s="92">
        <f t="shared" si="47"/>
        <v>0</v>
      </c>
      <c r="CY10" s="92">
        <f t="shared" si="47"/>
        <v>8525000</v>
      </c>
      <c r="CZ10" s="92">
        <f t="shared" si="47"/>
        <v>0</v>
      </c>
      <c r="DA10" s="92">
        <f t="shared" si="47"/>
        <v>0</v>
      </c>
      <c r="DB10" s="92"/>
      <c r="DC10" s="92"/>
    </row>
    <row r="11" spans="1:107" s="2" customFormat="1" x14ac:dyDescent="0.25">
      <c r="A11" s="2" t="s">
        <v>222</v>
      </c>
      <c r="C11" s="92"/>
      <c r="D11" s="92"/>
      <c r="E11" s="92"/>
      <c r="F11" s="92"/>
      <c r="G11" s="92"/>
      <c r="H11" s="92"/>
      <c r="I11" s="92"/>
    </row>
    <row r="12" spans="1:107" s="83" customFormat="1" x14ac:dyDescent="0.25">
      <c r="A12" s="54" t="s">
        <v>152</v>
      </c>
      <c r="C12" s="127">
        <f>SUM(J12:U12)</f>
        <v>255000</v>
      </c>
      <c r="D12" s="127">
        <f>SUM(V12:AG12)</f>
        <v>1275000</v>
      </c>
      <c r="E12" s="127">
        <f>SUM(AH12:AS12)</f>
        <v>1275000</v>
      </c>
      <c r="F12" s="127">
        <f>SUM(AT12:BE12)</f>
        <v>1275000</v>
      </c>
      <c r="G12" s="93">
        <f>SUM(BF12:BQ12)</f>
        <v>1275000</v>
      </c>
      <c r="H12" s="93">
        <f>SUM(BR12:CC12)</f>
        <v>1275000</v>
      </c>
      <c r="I12" s="93">
        <f>SUM(CD12:CO12)</f>
        <v>1275000</v>
      </c>
      <c r="J12" s="128">
        <f>Production!I16+Production!I15</f>
        <v>0</v>
      </c>
      <c r="K12" s="128">
        <f>Production!J16+Production!J15</f>
        <v>0</v>
      </c>
      <c r="L12" s="128">
        <f>Production!K16+Production!K15</f>
        <v>0</v>
      </c>
      <c r="M12" s="128">
        <f>Production!L16+Production!L15</f>
        <v>0</v>
      </c>
      <c r="N12" s="128">
        <f>Production!M16+Production!M15</f>
        <v>0</v>
      </c>
      <c r="O12" s="128">
        <f>Production!N16+Production!N15</f>
        <v>0</v>
      </c>
      <c r="P12" s="128">
        <f>Production!O16+Production!O15</f>
        <v>0</v>
      </c>
      <c r="Q12" s="128">
        <f>Production!P16+Production!P15</f>
        <v>0</v>
      </c>
      <c r="R12" s="128">
        <f>Production!Q16+Production!Q15</f>
        <v>0</v>
      </c>
      <c r="S12" s="128">
        <f>Production!R16+Production!R15</f>
        <v>0</v>
      </c>
      <c r="T12" s="128">
        <f>Production!S16+Production!S15</f>
        <v>255000</v>
      </c>
      <c r="U12" s="128">
        <f>Production!T16+Production!T15</f>
        <v>0</v>
      </c>
      <c r="V12" s="128">
        <f>Production!U16+Production!U15</f>
        <v>0</v>
      </c>
      <c r="W12" s="128">
        <f>Production!V16+Production!V15</f>
        <v>0</v>
      </c>
      <c r="X12" s="128">
        <f>Production!W16+Production!W15</f>
        <v>0</v>
      </c>
      <c r="Y12" s="128">
        <f>Production!X16+Production!X15</f>
        <v>0</v>
      </c>
      <c r="Z12" s="128">
        <f>Production!Y16+Production!Y15</f>
        <v>0</v>
      </c>
      <c r="AA12" s="128">
        <f>Production!Z16+Production!Z15</f>
        <v>0</v>
      </c>
      <c r="AB12" s="128">
        <f>Production!AA16+Production!AA15</f>
        <v>0</v>
      </c>
      <c r="AC12" s="128">
        <f>Production!AB16+Production!AB15</f>
        <v>0</v>
      </c>
      <c r="AD12" s="128">
        <f>Production!AC16+Production!AC15</f>
        <v>0</v>
      </c>
      <c r="AE12" s="128">
        <f>Production!AD16+Production!AD15</f>
        <v>0</v>
      </c>
      <c r="AF12" s="128">
        <f>Production!AE16+Production!AE15</f>
        <v>1275000</v>
      </c>
      <c r="AG12" s="128">
        <f>Production!AF16+Production!AF15</f>
        <v>0</v>
      </c>
      <c r="AH12" s="128">
        <f>Production!AG16+Production!AG15</f>
        <v>0</v>
      </c>
      <c r="AI12" s="128">
        <f>Production!AH16+Production!AH15</f>
        <v>0</v>
      </c>
      <c r="AJ12" s="128">
        <f>Production!AI16+Production!AI15</f>
        <v>0</v>
      </c>
      <c r="AK12" s="128">
        <f>Production!AJ16+Production!AJ15</f>
        <v>0</v>
      </c>
      <c r="AL12" s="128">
        <f>Production!AK16+Production!AK15</f>
        <v>0</v>
      </c>
      <c r="AM12" s="128">
        <f>Production!AL16+Production!AL15</f>
        <v>0</v>
      </c>
      <c r="AN12" s="128">
        <f>Production!AM16+Production!AM15</f>
        <v>0</v>
      </c>
      <c r="AO12" s="128">
        <f>Production!AN16+Production!AN15</f>
        <v>0</v>
      </c>
      <c r="AP12" s="128">
        <f>Production!AO16+Production!AO15</f>
        <v>0</v>
      </c>
      <c r="AQ12" s="128">
        <f>Production!AP16+Production!AP15</f>
        <v>0</v>
      </c>
      <c r="AR12" s="128">
        <f>Production!AQ16+Production!AQ15</f>
        <v>1275000</v>
      </c>
      <c r="AS12" s="128">
        <f>Production!AR16+Production!AR15</f>
        <v>0</v>
      </c>
      <c r="AT12" s="128">
        <f>Production!AS16+Production!AS15</f>
        <v>0</v>
      </c>
      <c r="AU12" s="128">
        <f>Production!AT16+Production!AT15</f>
        <v>0</v>
      </c>
      <c r="AV12" s="128">
        <f>Production!AU16+Production!AU15</f>
        <v>0</v>
      </c>
      <c r="AW12" s="128">
        <f>Production!AV16+Production!AV15</f>
        <v>0</v>
      </c>
      <c r="AX12" s="128">
        <f>Production!AW16+Production!AW15</f>
        <v>0</v>
      </c>
      <c r="AY12" s="128">
        <f>Production!AX16+Production!AX15</f>
        <v>0</v>
      </c>
      <c r="AZ12" s="128">
        <f>Production!AY16+Production!AY15</f>
        <v>0</v>
      </c>
      <c r="BA12" s="128">
        <f>Production!AZ16+Production!AZ15</f>
        <v>0</v>
      </c>
      <c r="BB12" s="128">
        <f>Production!BA16+Production!BA15</f>
        <v>0</v>
      </c>
      <c r="BC12" s="128">
        <f>Production!BB16+Production!BB15</f>
        <v>0</v>
      </c>
      <c r="BD12" s="128">
        <f>Production!BC16+Production!BC15</f>
        <v>1275000</v>
      </c>
      <c r="BE12" s="128">
        <f>Production!BD16+Production!BD15</f>
        <v>0</v>
      </c>
      <c r="BF12" s="128">
        <f>Production!BE16+Production!BE15</f>
        <v>0</v>
      </c>
      <c r="BG12" s="128">
        <f>Production!BF16+Production!BF15</f>
        <v>0</v>
      </c>
      <c r="BH12" s="128">
        <f>Production!BG16+Production!BG15</f>
        <v>0</v>
      </c>
      <c r="BI12" s="128">
        <f>Production!BH16+Production!BH15</f>
        <v>0</v>
      </c>
      <c r="BJ12" s="128">
        <f>Production!BI16+Production!BI15</f>
        <v>0</v>
      </c>
      <c r="BK12" s="128">
        <f>Production!BJ16+Production!BJ15</f>
        <v>0</v>
      </c>
      <c r="BL12" s="128">
        <f>Production!BK16+Production!BK15</f>
        <v>0</v>
      </c>
      <c r="BM12" s="128">
        <f>Production!BL16+Production!BL15</f>
        <v>0</v>
      </c>
      <c r="BN12" s="128">
        <f>Production!BM16+Production!BM15</f>
        <v>0</v>
      </c>
      <c r="BO12" s="128">
        <f>Production!BN16+Production!BN15</f>
        <v>0</v>
      </c>
      <c r="BP12" s="128">
        <f>Production!BO16+Production!BO15</f>
        <v>1275000</v>
      </c>
      <c r="BQ12" s="128">
        <f>Production!BP16+Production!BP15</f>
        <v>0</v>
      </c>
      <c r="BR12" s="128">
        <f>Production!BQ16+Production!BQ15</f>
        <v>0</v>
      </c>
      <c r="BS12" s="128">
        <f>Production!BR16+Production!BR15</f>
        <v>0</v>
      </c>
      <c r="BT12" s="128">
        <f>Production!BS16+Production!BS15</f>
        <v>0</v>
      </c>
      <c r="BU12" s="128">
        <f>Production!BT16+Production!BT15</f>
        <v>0</v>
      </c>
      <c r="BV12" s="128">
        <f>Production!BU16+Production!BU15</f>
        <v>0</v>
      </c>
      <c r="BW12" s="128">
        <f>Production!BV16+Production!BV15</f>
        <v>0</v>
      </c>
      <c r="BX12" s="128">
        <f>Production!BW16+Production!BW15</f>
        <v>0</v>
      </c>
      <c r="BY12" s="128">
        <f>Production!BX16+Production!BX15</f>
        <v>0</v>
      </c>
      <c r="BZ12" s="128">
        <f>Production!BY16+Production!BY15</f>
        <v>0</v>
      </c>
      <c r="CA12" s="128">
        <f>Production!BZ16+Production!BZ15</f>
        <v>0</v>
      </c>
      <c r="CB12" s="128">
        <f>Production!CA16+Production!CA15</f>
        <v>1275000</v>
      </c>
      <c r="CC12" s="128">
        <f>Production!CB16+Production!CB15</f>
        <v>0</v>
      </c>
      <c r="CD12" s="128">
        <f>Production!CC16+Production!CC15</f>
        <v>0</v>
      </c>
      <c r="CE12" s="128">
        <f>Production!CD16+Production!CD15</f>
        <v>0</v>
      </c>
      <c r="CF12" s="128">
        <f>Production!CE16+Production!CE15</f>
        <v>0</v>
      </c>
      <c r="CG12" s="128">
        <f>Production!CF16+Production!CF15</f>
        <v>0</v>
      </c>
      <c r="CH12" s="128">
        <f>Production!CG16+Production!CG15</f>
        <v>0</v>
      </c>
      <c r="CI12" s="128">
        <f>Production!CH16+Production!CH15</f>
        <v>0</v>
      </c>
      <c r="CJ12" s="128">
        <f>Production!CI16+Production!CI15</f>
        <v>0</v>
      </c>
      <c r="CK12" s="128">
        <f>Production!CJ16+Production!CJ15</f>
        <v>0</v>
      </c>
      <c r="CL12" s="128">
        <f>Production!CK16+Production!CK15</f>
        <v>0</v>
      </c>
      <c r="CM12" s="128">
        <f>Production!CL16+Production!CL15</f>
        <v>1275000</v>
      </c>
      <c r="CN12" s="128">
        <f>Production!CM16+Production!CM15</f>
        <v>0</v>
      </c>
      <c r="CO12" s="128">
        <f>Production!CN16+Production!CN15</f>
        <v>0</v>
      </c>
      <c r="CP12" s="128">
        <f>Production!CO16+Production!CO15</f>
        <v>0</v>
      </c>
      <c r="CQ12" s="128">
        <f>Production!CP16+Production!CP15</f>
        <v>0</v>
      </c>
      <c r="CR12" s="128">
        <f>Production!CQ16+Production!CQ15</f>
        <v>0</v>
      </c>
      <c r="CS12" s="128">
        <f>Production!CR16+Production!CR15</f>
        <v>0</v>
      </c>
      <c r="CT12" s="128">
        <f>Production!CS16+Production!CS15</f>
        <v>0</v>
      </c>
      <c r="CU12" s="128">
        <f>Production!CT16+Production!CT15</f>
        <v>0</v>
      </c>
      <c r="CV12" s="128">
        <f>Production!CU16+Production!CU15</f>
        <v>0</v>
      </c>
      <c r="CW12" s="128">
        <f>Production!CV16+Production!CV15</f>
        <v>0</v>
      </c>
      <c r="CX12" s="128">
        <f>Production!CW16+Production!CW15</f>
        <v>0</v>
      </c>
      <c r="CY12" s="128">
        <f>Production!CX16+Production!CX15</f>
        <v>1275000</v>
      </c>
      <c r="CZ12" s="128">
        <f>Production!CY16+Production!CY15</f>
        <v>0</v>
      </c>
      <c r="DA12" s="128">
        <f>Production!CZ16+Production!CZ15</f>
        <v>0</v>
      </c>
      <c r="DB12" s="128"/>
      <c r="DC12" s="128"/>
    </row>
    <row r="13" spans="1:107" x14ac:dyDescent="0.25">
      <c r="A13" s="54" t="s">
        <v>136</v>
      </c>
      <c r="C13" s="127">
        <f t="shared" ref="C13:C22" si="48">SUM(J13:U13)</f>
        <v>180000</v>
      </c>
      <c r="D13" s="99">
        <f>SUM(V13:AG13)</f>
        <v>900000</v>
      </c>
      <c r="E13" s="127">
        <f t="shared" ref="E13:E22" si="49">SUM(AH13:AS13)</f>
        <v>900000</v>
      </c>
      <c r="F13" s="127">
        <f t="shared" ref="F13:F22" si="50">SUM(AT13:BE13)</f>
        <v>900000</v>
      </c>
      <c r="G13" s="93">
        <f>SUM(BF13:BQ13)</f>
        <v>900000</v>
      </c>
      <c r="H13" s="93">
        <f>SUM(BR13:CC13)</f>
        <v>900000</v>
      </c>
      <c r="I13" s="93">
        <f>SUM(CD13:CO13)</f>
        <v>900000</v>
      </c>
      <c r="J13" s="87">
        <f>Production!I17</f>
        <v>0</v>
      </c>
      <c r="K13" s="87">
        <f>Production!J17</f>
        <v>0</v>
      </c>
      <c r="L13" s="87">
        <f>Production!K17</f>
        <v>0</v>
      </c>
      <c r="M13" s="87">
        <f>Production!L17</f>
        <v>0</v>
      </c>
      <c r="N13" s="87">
        <f>Production!M17</f>
        <v>0</v>
      </c>
      <c r="O13" s="87">
        <f>Production!N17</f>
        <v>0</v>
      </c>
      <c r="P13" s="87">
        <f>Production!O17</f>
        <v>0</v>
      </c>
      <c r="Q13" s="87">
        <f>Production!P17</f>
        <v>0</v>
      </c>
      <c r="R13" s="87">
        <f>Production!Q17</f>
        <v>0</v>
      </c>
      <c r="S13" s="87">
        <f>Production!R17</f>
        <v>0</v>
      </c>
      <c r="T13" s="87">
        <f>Production!S17</f>
        <v>180000</v>
      </c>
      <c r="U13" s="87">
        <f>Production!T17</f>
        <v>0</v>
      </c>
      <c r="V13" s="87">
        <f>Production!U17</f>
        <v>0</v>
      </c>
      <c r="W13" s="87">
        <f>Production!V17</f>
        <v>0</v>
      </c>
      <c r="X13" s="87">
        <f>Production!W17</f>
        <v>0</v>
      </c>
      <c r="Y13" s="87">
        <f>Production!X17</f>
        <v>0</v>
      </c>
      <c r="Z13" s="87">
        <f>Production!Y17</f>
        <v>0</v>
      </c>
      <c r="AA13" s="87">
        <f>Production!Z17</f>
        <v>0</v>
      </c>
      <c r="AB13" s="87">
        <f>Production!AA17</f>
        <v>0</v>
      </c>
      <c r="AC13" s="87">
        <f>Production!AB17</f>
        <v>0</v>
      </c>
      <c r="AD13" s="87">
        <f>Production!AC17</f>
        <v>0</v>
      </c>
      <c r="AE13" s="87">
        <f>Production!AD17</f>
        <v>0</v>
      </c>
      <c r="AF13" s="87">
        <f>Production!AE17</f>
        <v>900000</v>
      </c>
      <c r="AG13" s="87">
        <f>Production!AF17</f>
        <v>0</v>
      </c>
      <c r="AH13" s="87">
        <f>Production!AG17</f>
        <v>0</v>
      </c>
      <c r="AI13" s="87">
        <f>Production!AH17</f>
        <v>0</v>
      </c>
      <c r="AJ13" s="87">
        <f>Production!AI17</f>
        <v>0</v>
      </c>
      <c r="AK13" s="87">
        <f>Production!AJ17</f>
        <v>0</v>
      </c>
      <c r="AL13" s="87">
        <f>Production!AK17</f>
        <v>0</v>
      </c>
      <c r="AM13" s="87">
        <f>Production!AL17</f>
        <v>0</v>
      </c>
      <c r="AN13" s="87">
        <f>Production!AM17</f>
        <v>0</v>
      </c>
      <c r="AO13" s="87">
        <f>Production!AN17</f>
        <v>0</v>
      </c>
      <c r="AP13" s="87">
        <f>Production!AO17</f>
        <v>0</v>
      </c>
      <c r="AQ13" s="87">
        <f>Production!AP17</f>
        <v>0</v>
      </c>
      <c r="AR13" s="87">
        <f>Production!AQ17</f>
        <v>900000</v>
      </c>
      <c r="AS13" s="87">
        <f>Production!AR17</f>
        <v>0</v>
      </c>
      <c r="AT13" s="87">
        <f>Production!AS17</f>
        <v>0</v>
      </c>
      <c r="AU13" s="87">
        <f>Production!AT17</f>
        <v>0</v>
      </c>
      <c r="AV13" s="87">
        <f>Production!AU17</f>
        <v>0</v>
      </c>
      <c r="AW13" s="87">
        <f>Production!AV17</f>
        <v>0</v>
      </c>
      <c r="AX13" s="87">
        <f>Production!AW17</f>
        <v>0</v>
      </c>
      <c r="AY13" s="87">
        <f>Production!AX17</f>
        <v>0</v>
      </c>
      <c r="AZ13" s="87">
        <f>Production!AY17</f>
        <v>0</v>
      </c>
      <c r="BA13" s="87">
        <f>Production!AZ17</f>
        <v>0</v>
      </c>
      <c r="BB13" s="87">
        <f>Production!BA17</f>
        <v>0</v>
      </c>
      <c r="BC13" s="87">
        <f>Production!BB17</f>
        <v>0</v>
      </c>
      <c r="BD13" s="87">
        <f>Production!BC17</f>
        <v>900000</v>
      </c>
      <c r="BE13" s="87">
        <f>Production!BD17</f>
        <v>0</v>
      </c>
      <c r="BF13" s="87">
        <f>Production!BE17</f>
        <v>0</v>
      </c>
      <c r="BG13" s="87">
        <f>Production!BF17</f>
        <v>0</v>
      </c>
      <c r="BH13" s="87">
        <f>Production!BG17</f>
        <v>0</v>
      </c>
      <c r="BI13" s="87">
        <f>Production!BH17</f>
        <v>0</v>
      </c>
      <c r="BJ13" s="87">
        <f>Production!BI17</f>
        <v>0</v>
      </c>
      <c r="BK13" s="87">
        <f>Production!BJ17</f>
        <v>0</v>
      </c>
      <c r="BL13" s="87">
        <f>Production!BK17</f>
        <v>0</v>
      </c>
      <c r="BM13" s="87">
        <f>Production!BL17</f>
        <v>0</v>
      </c>
      <c r="BN13" s="87">
        <f>Production!BM17</f>
        <v>0</v>
      </c>
      <c r="BO13" s="87">
        <f>Production!BN17</f>
        <v>0</v>
      </c>
      <c r="BP13" s="87">
        <f>Production!BO17</f>
        <v>900000</v>
      </c>
      <c r="BQ13" s="87">
        <f>Production!BP17</f>
        <v>0</v>
      </c>
      <c r="BR13" s="87">
        <f>Production!BQ17</f>
        <v>0</v>
      </c>
      <c r="BS13" s="87">
        <f>Production!BR17</f>
        <v>0</v>
      </c>
      <c r="BT13" s="87">
        <f>Production!BS17</f>
        <v>0</v>
      </c>
      <c r="BU13" s="87">
        <f>Production!BT17</f>
        <v>0</v>
      </c>
      <c r="BV13" s="87">
        <f>Production!BU17</f>
        <v>0</v>
      </c>
      <c r="BW13" s="87">
        <f>Production!BV17</f>
        <v>0</v>
      </c>
      <c r="BX13" s="87">
        <f>Production!BW17</f>
        <v>0</v>
      </c>
      <c r="BY13" s="87">
        <f>Production!BX17</f>
        <v>0</v>
      </c>
      <c r="BZ13" s="87">
        <f>Production!BY17</f>
        <v>0</v>
      </c>
      <c r="CA13" s="87">
        <f>Production!BZ17</f>
        <v>0</v>
      </c>
      <c r="CB13" s="87">
        <f>Production!CA17</f>
        <v>900000</v>
      </c>
      <c r="CC13" s="87">
        <f>Production!CB17</f>
        <v>0</v>
      </c>
      <c r="CD13" s="87">
        <f>Production!CC17</f>
        <v>0</v>
      </c>
      <c r="CE13" s="87">
        <f>Production!CD17</f>
        <v>0</v>
      </c>
      <c r="CF13" s="87">
        <f>Production!CE17</f>
        <v>0</v>
      </c>
      <c r="CG13" s="87">
        <f>Production!CF17</f>
        <v>0</v>
      </c>
      <c r="CH13" s="87">
        <f>Production!CG17</f>
        <v>0</v>
      </c>
      <c r="CI13" s="87">
        <f>Production!CH17</f>
        <v>0</v>
      </c>
      <c r="CJ13" s="87">
        <f>Production!CI17</f>
        <v>0</v>
      </c>
      <c r="CK13" s="87">
        <f>Production!CJ17</f>
        <v>0</v>
      </c>
      <c r="CL13" s="87">
        <f>Production!CK17</f>
        <v>0</v>
      </c>
      <c r="CM13" s="87">
        <f>Production!CL17</f>
        <v>900000</v>
      </c>
      <c r="CN13" s="87">
        <f>Production!CM17</f>
        <v>0</v>
      </c>
      <c r="CO13" s="87">
        <f>Production!CN17</f>
        <v>0</v>
      </c>
      <c r="CP13" s="87">
        <f>Production!CO17</f>
        <v>0</v>
      </c>
      <c r="CQ13" s="87">
        <f>Production!CP17</f>
        <v>0</v>
      </c>
      <c r="CR13" s="87">
        <f>Production!CQ17</f>
        <v>0</v>
      </c>
      <c r="CS13" s="87">
        <f>Production!CR17</f>
        <v>0</v>
      </c>
      <c r="CT13" s="87">
        <f>Production!CS17</f>
        <v>0</v>
      </c>
      <c r="CU13" s="87">
        <f>Production!CT17</f>
        <v>0</v>
      </c>
      <c r="CV13" s="87">
        <f>Production!CU17</f>
        <v>0</v>
      </c>
      <c r="CW13" s="87">
        <f>Production!CV17</f>
        <v>0</v>
      </c>
      <c r="CX13" s="87">
        <f>Production!CW17</f>
        <v>0</v>
      </c>
      <c r="CY13" s="87">
        <f>Production!CX17</f>
        <v>900000</v>
      </c>
      <c r="CZ13" s="87">
        <f>Production!CY17</f>
        <v>0</v>
      </c>
      <c r="DA13" s="87">
        <f>Production!CZ17</f>
        <v>0</v>
      </c>
      <c r="DB13" s="87"/>
      <c r="DC13" s="87"/>
    </row>
    <row r="14" spans="1:107" x14ac:dyDescent="0.25">
      <c r="A14" s="98" t="s">
        <v>177</v>
      </c>
      <c r="C14" s="127">
        <f t="shared" si="48"/>
        <v>375000</v>
      </c>
      <c r="D14" s="99">
        <f>SUM(V14:AG14)</f>
        <v>1875000</v>
      </c>
      <c r="E14" s="127">
        <f t="shared" si="49"/>
        <v>1875000</v>
      </c>
      <c r="F14" s="127">
        <f t="shared" si="50"/>
        <v>1875000</v>
      </c>
      <c r="G14" s="93">
        <f>SUM(BF14:BQ14)</f>
        <v>1875000</v>
      </c>
      <c r="H14" s="93">
        <f>SUM(BR14:CC14)</f>
        <v>1875000</v>
      </c>
      <c r="I14" s="93">
        <f>SUM(CD14:CO14)</f>
        <v>1875000</v>
      </c>
      <c r="J14" s="87">
        <f>Production!I18</f>
        <v>0</v>
      </c>
      <c r="K14" s="87">
        <f>Production!J18</f>
        <v>0</v>
      </c>
      <c r="L14" s="87">
        <f>Production!K18</f>
        <v>0</v>
      </c>
      <c r="M14" s="87">
        <f>Production!L18</f>
        <v>0</v>
      </c>
      <c r="N14" s="87">
        <f>Production!M18</f>
        <v>0</v>
      </c>
      <c r="O14" s="87">
        <f>Production!N18</f>
        <v>0</v>
      </c>
      <c r="P14" s="87">
        <f>Production!O18</f>
        <v>0</v>
      </c>
      <c r="Q14" s="87">
        <f>Production!P18</f>
        <v>0</v>
      </c>
      <c r="R14" s="87">
        <f>Production!Q18</f>
        <v>0</v>
      </c>
      <c r="S14" s="87">
        <f>Production!R18</f>
        <v>0</v>
      </c>
      <c r="T14" s="87">
        <f>Production!S18</f>
        <v>375000</v>
      </c>
      <c r="U14" s="87">
        <f>Production!T18</f>
        <v>0</v>
      </c>
      <c r="V14" s="87">
        <f>Production!U18</f>
        <v>0</v>
      </c>
      <c r="W14" s="87">
        <f>Production!V18</f>
        <v>0</v>
      </c>
      <c r="X14" s="87">
        <f>Production!W18</f>
        <v>0</v>
      </c>
      <c r="Y14" s="87">
        <f>Production!X18</f>
        <v>0</v>
      </c>
      <c r="Z14" s="87">
        <f>Production!Y18</f>
        <v>0</v>
      </c>
      <c r="AA14" s="87">
        <f>Production!Z18</f>
        <v>0</v>
      </c>
      <c r="AB14" s="87">
        <f>Production!AA18</f>
        <v>0</v>
      </c>
      <c r="AC14" s="87">
        <f>Production!AB18</f>
        <v>0</v>
      </c>
      <c r="AD14" s="87">
        <f>Production!AC18</f>
        <v>0</v>
      </c>
      <c r="AE14" s="87">
        <f>Production!AD18</f>
        <v>0</v>
      </c>
      <c r="AF14" s="87">
        <f>Production!AE18</f>
        <v>1875000</v>
      </c>
      <c r="AG14" s="87">
        <f>Production!AF18</f>
        <v>0</v>
      </c>
      <c r="AH14" s="87">
        <f>Production!AG18</f>
        <v>0</v>
      </c>
      <c r="AI14" s="87">
        <f>Production!AH18</f>
        <v>0</v>
      </c>
      <c r="AJ14" s="87">
        <f>Production!AI18</f>
        <v>0</v>
      </c>
      <c r="AK14" s="87">
        <f>Production!AJ18</f>
        <v>0</v>
      </c>
      <c r="AL14" s="87">
        <f>Production!AK18</f>
        <v>0</v>
      </c>
      <c r="AM14" s="87">
        <f>Production!AL18</f>
        <v>0</v>
      </c>
      <c r="AN14" s="87">
        <f>Production!AM18</f>
        <v>0</v>
      </c>
      <c r="AO14" s="87">
        <f>Production!AN18</f>
        <v>0</v>
      </c>
      <c r="AP14" s="87">
        <f>Production!AO18</f>
        <v>0</v>
      </c>
      <c r="AQ14" s="87">
        <f>Production!AP18</f>
        <v>0</v>
      </c>
      <c r="AR14" s="87">
        <f>Production!AQ18</f>
        <v>1875000</v>
      </c>
      <c r="AS14" s="87">
        <f>Production!AR18</f>
        <v>0</v>
      </c>
      <c r="AT14" s="87">
        <f>Production!AS18</f>
        <v>0</v>
      </c>
      <c r="AU14" s="87">
        <f>Production!AT18</f>
        <v>0</v>
      </c>
      <c r="AV14" s="87">
        <f>Production!AU18</f>
        <v>0</v>
      </c>
      <c r="AW14" s="87">
        <f>Production!AV18</f>
        <v>0</v>
      </c>
      <c r="AX14" s="87">
        <f>Production!AW18</f>
        <v>0</v>
      </c>
      <c r="AY14" s="87">
        <f>Production!AX18</f>
        <v>0</v>
      </c>
      <c r="AZ14" s="87">
        <f>Production!AY18</f>
        <v>0</v>
      </c>
      <c r="BA14" s="87">
        <f>Production!AZ18</f>
        <v>0</v>
      </c>
      <c r="BB14" s="87">
        <f>Production!BA18</f>
        <v>0</v>
      </c>
      <c r="BC14" s="87">
        <f>Production!BB18</f>
        <v>0</v>
      </c>
      <c r="BD14" s="87">
        <f>Production!BC18</f>
        <v>1875000</v>
      </c>
      <c r="BE14" s="87">
        <f>Production!BD18</f>
        <v>0</v>
      </c>
      <c r="BF14" s="87">
        <f>Production!BE18</f>
        <v>0</v>
      </c>
      <c r="BG14" s="87">
        <f>Production!BF18</f>
        <v>0</v>
      </c>
      <c r="BH14" s="87">
        <f>Production!BG18</f>
        <v>0</v>
      </c>
      <c r="BI14" s="87">
        <f>Production!BH18</f>
        <v>0</v>
      </c>
      <c r="BJ14" s="87">
        <f>Production!BI18</f>
        <v>0</v>
      </c>
      <c r="BK14" s="87">
        <f>Production!BJ18</f>
        <v>0</v>
      </c>
      <c r="BL14" s="87">
        <f>Production!BK18</f>
        <v>0</v>
      </c>
      <c r="BM14" s="87">
        <f>Production!BL18</f>
        <v>0</v>
      </c>
      <c r="BN14" s="87">
        <f>Production!BM18</f>
        <v>0</v>
      </c>
      <c r="BO14" s="87">
        <f>Production!BN18</f>
        <v>0</v>
      </c>
      <c r="BP14" s="87">
        <f>Production!BO18</f>
        <v>1875000</v>
      </c>
      <c r="BQ14" s="87">
        <f>Production!BP18</f>
        <v>0</v>
      </c>
      <c r="BR14" s="87">
        <f>Production!BQ18</f>
        <v>0</v>
      </c>
      <c r="BS14" s="87">
        <f>Production!BR18</f>
        <v>0</v>
      </c>
      <c r="BT14" s="87">
        <f>Production!BS18</f>
        <v>0</v>
      </c>
      <c r="BU14" s="87">
        <f>Production!BT18</f>
        <v>0</v>
      </c>
      <c r="BV14" s="87">
        <f>Production!BU18</f>
        <v>0</v>
      </c>
      <c r="BW14" s="87">
        <f>Production!BV18</f>
        <v>0</v>
      </c>
      <c r="BX14" s="87">
        <f>Production!BW18</f>
        <v>0</v>
      </c>
      <c r="BY14" s="87">
        <f>Production!BX18</f>
        <v>0</v>
      </c>
      <c r="BZ14" s="87">
        <f>Production!BY18</f>
        <v>0</v>
      </c>
      <c r="CA14" s="87">
        <f>Production!BZ18</f>
        <v>0</v>
      </c>
      <c r="CB14" s="87">
        <f>Production!CA18</f>
        <v>1875000</v>
      </c>
      <c r="CC14" s="87">
        <f>Production!CB18</f>
        <v>0</v>
      </c>
      <c r="CD14" s="87">
        <f>Production!CC18</f>
        <v>0</v>
      </c>
      <c r="CE14" s="87">
        <f>Production!CD18</f>
        <v>0</v>
      </c>
      <c r="CF14" s="87">
        <f>Production!CE18</f>
        <v>0</v>
      </c>
      <c r="CG14" s="87">
        <f>Production!CF18</f>
        <v>0</v>
      </c>
      <c r="CH14" s="87">
        <f>Production!CG18</f>
        <v>0</v>
      </c>
      <c r="CI14" s="87">
        <f>Production!CH18</f>
        <v>0</v>
      </c>
      <c r="CJ14" s="87">
        <f>Production!CI18</f>
        <v>0</v>
      </c>
      <c r="CK14" s="87">
        <f>Production!CJ18</f>
        <v>0</v>
      </c>
      <c r="CL14" s="87">
        <f>Production!CK18</f>
        <v>0</v>
      </c>
      <c r="CM14" s="87">
        <f>Production!CL18</f>
        <v>1875000</v>
      </c>
      <c r="CN14" s="87">
        <f>Production!CM18</f>
        <v>0</v>
      </c>
      <c r="CO14" s="87">
        <f>Production!CN18</f>
        <v>0</v>
      </c>
      <c r="CP14" s="87">
        <f>Production!CO18</f>
        <v>0</v>
      </c>
      <c r="CQ14" s="87">
        <f>Production!CP18</f>
        <v>0</v>
      </c>
      <c r="CR14" s="87">
        <f>Production!CQ18</f>
        <v>0</v>
      </c>
      <c r="CS14" s="87">
        <f>Production!CR18</f>
        <v>0</v>
      </c>
      <c r="CT14" s="87">
        <f>Production!CS18</f>
        <v>0</v>
      </c>
      <c r="CU14" s="87">
        <f>Production!CT18</f>
        <v>0</v>
      </c>
      <c r="CV14" s="87">
        <f>Production!CU18</f>
        <v>0</v>
      </c>
      <c r="CW14" s="87">
        <f>Production!CV18</f>
        <v>0</v>
      </c>
      <c r="CX14" s="87">
        <f>Production!CW18</f>
        <v>0</v>
      </c>
      <c r="CY14" s="87">
        <f>Production!CX18</f>
        <v>1875000</v>
      </c>
      <c r="CZ14" s="87">
        <f>Production!CY18</f>
        <v>0</v>
      </c>
      <c r="DA14" s="87">
        <f>Production!CZ18</f>
        <v>0</v>
      </c>
      <c r="DB14" s="87"/>
      <c r="DC14" s="87"/>
    </row>
    <row r="15" spans="1:107" x14ac:dyDescent="0.25">
      <c r="A15" s="54" t="s">
        <v>178</v>
      </c>
      <c r="C15" s="127">
        <f t="shared" si="48"/>
        <v>675000</v>
      </c>
      <c r="D15" s="127">
        <f>SUM(V15:AG15)</f>
        <v>3375000</v>
      </c>
      <c r="E15" s="127">
        <f t="shared" si="49"/>
        <v>3375000</v>
      </c>
      <c r="F15" s="127">
        <f t="shared" si="50"/>
        <v>3375000</v>
      </c>
      <c r="G15" s="93">
        <f>SUM(BF15:BQ15)</f>
        <v>3375000</v>
      </c>
      <c r="H15" s="93">
        <f>SUM(BR15:CC15)</f>
        <v>3375000</v>
      </c>
      <c r="I15" s="93">
        <f>SUM(CD15:CO15)</f>
        <v>3375000</v>
      </c>
      <c r="J15" s="87">
        <f>Production!I19</f>
        <v>0</v>
      </c>
      <c r="K15" s="87">
        <f>Production!J19</f>
        <v>0</v>
      </c>
      <c r="L15" s="87">
        <f>Production!K19</f>
        <v>0</v>
      </c>
      <c r="M15" s="87">
        <f>Production!L19</f>
        <v>0</v>
      </c>
      <c r="N15" s="87">
        <f>Production!M19</f>
        <v>0</v>
      </c>
      <c r="O15" s="87">
        <f>Production!N19</f>
        <v>0</v>
      </c>
      <c r="P15" s="87">
        <f>Production!O19</f>
        <v>0</v>
      </c>
      <c r="Q15" s="87">
        <f>Production!P19</f>
        <v>0</v>
      </c>
      <c r="R15" s="87">
        <f>Production!Q19</f>
        <v>0</v>
      </c>
      <c r="S15" s="87">
        <f>Production!R19</f>
        <v>0</v>
      </c>
      <c r="T15" s="87">
        <f>Production!S19</f>
        <v>675000</v>
      </c>
      <c r="U15" s="87">
        <f>Production!T19</f>
        <v>0</v>
      </c>
      <c r="V15" s="87">
        <f>Production!U19</f>
        <v>0</v>
      </c>
      <c r="W15" s="87">
        <f>Production!V19</f>
        <v>0</v>
      </c>
      <c r="X15" s="87">
        <f>Production!W19</f>
        <v>0</v>
      </c>
      <c r="Y15" s="87">
        <f>Production!X19</f>
        <v>0</v>
      </c>
      <c r="Z15" s="87">
        <f>Production!Y19</f>
        <v>0</v>
      </c>
      <c r="AA15" s="87">
        <f>Production!Z19</f>
        <v>0</v>
      </c>
      <c r="AB15" s="87">
        <f>Production!AA19</f>
        <v>0</v>
      </c>
      <c r="AC15" s="87">
        <f>Production!AB19</f>
        <v>0</v>
      </c>
      <c r="AD15" s="87">
        <f>Production!AC19</f>
        <v>0</v>
      </c>
      <c r="AE15" s="87">
        <f>Production!AD19</f>
        <v>0</v>
      </c>
      <c r="AF15" s="87">
        <f>Production!AE19</f>
        <v>3375000</v>
      </c>
      <c r="AG15" s="87">
        <f>Production!AF19</f>
        <v>0</v>
      </c>
      <c r="AH15" s="87">
        <f>Production!AG19</f>
        <v>0</v>
      </c>
      <c r="AI15" s="87">
        <f>Production!AH19</f>
        <v>0</v>
      </c>
      <c r="AJ15" s="87">
        <f>Production!AI19</f>
        <v>0</v>
      </c>
      <c r="AK15" s="87">
        <f>Production!AJ19</f>
        <v>0</v>
      </c>
      <c r="AL15" s="87">
        <f>Production!AK19</f>
        <v>0</v>
      </c>
      <c r="AM15" s="87">
        <f>Production!AL19</f>
        <v>0</v>
      </c>
      <c r="AN15" s="87">
        <f>Production!AM19</f>
        <v>0</v>
      </c>
      <c r="AO15" s="87">
        <f>Production!AN19</f>
        <v>0</v>
      </c>
      <c r="AP15" s="87">
        <f>Production!AO19</f>
        <v>0</v>
      </c>
      <c r="AQ15" s="87">
        <f>Production!AP19</f>
        <v>0</v>
      </c>
      <c r="AR15" s="87">
        <f>Production!AQ19</f>
        <v>3375000</v>
      </c>
      <c r="AS15" s="87">
        <f>Production!AR19</f>
        <v>0</v>
      </c>
      <c r="AT15" s="87">
        <f>Production!AS19</f>
        <v>0</v>
      </c>
      <c r="AU15" s="87">
        <f>Production!AT19</f>
        <v>0</v>
      </c>
      <c r="AV15" s="87">
        <f>Production!AU19</f>
        <v>0</v>
      </c>
      <c r="AW15" s="87">
        <f>Production!AV19</f>
        <v>0</v>
      </c>
      <c r="AX15" s="87">
        <f>Production!AW19</f>
        <v>0</v>
      </c>
      <c r="AY15" s="87">
        <f>Production!AX19</f>
        <v>0</v>
      </c>
      <c r="AZ15" s="87">
        <f>Production!AY19</f>
        <v>0</v>
      </c>
      <c r="BA15" s="87">
        <f>Production!AZ19</f>
        <v>0</v>
      </c>
      <c r="BB15" s="87">
        <f>Production!BA19</f>
        <v>0</v>
      </c>
      <c r="BC15" s="87">
        <f>Production!BB19</f>
        <v>0</v>
      </c>
      <c r="BD15" s="87">
        <f>Production!BC19</f>
        <v>3375000</v>
      </c>
      <c r="BE15" s="87">
        <f>Production!BD19</f>
        <v>0</v>
      </c>
      <c r="BF15" s="87">
        <f>Production!BE19</f>
        <v>0</v>
      </c>
      <c r="BG15" s="87">
        <f>Production!BF19</f>
        <v>0</v>
      </c>
      <c r="BH15" s="87">
        <f>Production!BG19</f>
        <v>0</v>
      </c>
      <c r="BI15" s="87">
        <f>Production!BH19</f>
        <v>0</v>
      </c>
      <c r="BJ15" s="87">
        <f>Production!BI19</f>
        <v>0</v>
      </c>
      <c r="BK15" s="87">
        <f>Production!BJ19</f>
        <v>0</v>
      </c>
      <c r="BL15" s="87">
        <f>Production!BK19</f>
        <v>0</v>
      </c>
      <c r="BM15" s="87">
        <f>Production!BL19</f>
        <v>0</v>
      </c>
      <c r="BN15" s="87">
        <f>Production!BM19</f>
        <v>0</v>
      </c>
      <c r="BO15" s="87">
        <f>Production!BN19</f>
        <v>0</v>
      </c>
      <c r="BP15" s="87">
        <f>Production!BO19</f>
        <v>3375000</v>
      </c>
      <c r="BQ15" s="87">
        <f>Production!BP19</f>
        <v>0</v>
      </c>
      <c r="BR15" s="87">
        <f>Production!BQ19</f>
        <v>0</v>
      </c>
      <c r="BS15" s="87">
        <f>Production!BR19</f>
        <v>0</v>
      </c>
      <c r="BT15" s="87">
        <f>Production!BS19</f>
        <v>0</v>
      </c>
      <c r="BU15" s="87">
        <f>Production!BT19</f>
        <v>0</v>
      </c>
      <c r="BV15" s="87">
        <f>Production!BU19</f>
        <v>0</v>
      </c>
      <c r="BW15" s="87">
        <f>Production!BV19</f>
        <v>0</v>
      </c>
      <c r="BX15" s="87">
        <f>Production!BW19</f>
        <v>0</v>
      </c>
      <c r="BY15" s="87">
        <f>Production!BX19</f>
        <v>0</v>
      </c>
      <c r="BZ15" s="87">
        <f>Production!BY19</f>
        <v>0</v>
      </c>
      <c r="CA15" s="87">
        <f>Production!BZ19</f>
        <v>0</v>
      </c>
      <c r="CB15" s="87">
        <f>Production!CA19</f>
        <v>3375000</v>
      </c>
      <c r="CC15" s="87">
        <f>Production!CB19</f>
        <v>0</v>
      </c>
      <c r="CD15" s="87">
        <f>Production!CC19</f>
        <v>0</v>
      </c>
      <c r="CE15" s="87">
        <f>Production!CD19</f>
        <v>0</v>
      </c>
      <c r="CF15" s="87">
        <f>Production!CE19</f>
        <v>0</v>
      </c>
      <c r="CG15" s="87">
        <f>Production!CF19</f>
        <v>0</v>
      </c>
      <c r="CH15" s="87">
        <f>Production!CG19</f>
        <v>0</v>
      </c>
      <c r="CI15" s="87">
        <f>Production!CH19</f>
        <v>0</v>
      </c>
      <c r="CJ15" s="87">
        <f>Production!CI19</f>
        <v>0</v>
      </c>
      <c r="CK15" s="87">
        <f>Production!CJ19</f>
        <v>0</v>
      </c>
      <c r="CL15" s="87">
        <f>Production!CK19</f>
        <v>0</v>
      </c>
      <c r="CM15" s="87">
        <f>Production!CL19</f>
        <v>3375000</v>
      </c>
      <c r="CN15" s="87">
        <f>Production!CM19</f>
        <v>0</v>
      </c>
      <c r="CO15" s="87">
        <f>Production!CN19</f>
        <v>0</v>
      </c>
      <c r="CP15" s="87">
        <f>Production!CO19</f>
        <v>0</v>
      </c>
      <c r="CQ15" s="87">
        <f>Production!CP19</f>
        <v>0</v>
      </c>
      <c r="CR15" s="87">
        <f>Production!CQ19</f>
        <v>0</v>
      </c>
      <c r="CS15" s="87">
        <f>Production!CR19</f>
        <v>0</v>
      </c>
      <c r="CT15" s="87">
        <f>Production!CS19</f>
        <v>0</v>
      </c>
      <c r="CU15" s="87">
        <f>Production!CT19</f>
        <v>0</v>
      </c>
      <c r="CV15" s="87">
        <f>Production!CU19</f>
        <v>0</v>
      </c>
      <c r="CW15" s="87">
        <f>Production!CV19</f>
        <v>0</v>
      </c>
      <c r="CX15" s="87">
        <f>Production!CW19</f>
        <v>0</v>
      </c>
      <c r="CY15" s="87">
        <f>Production!CX19</f>
        <v>3375000</v>
      </c>
      <c r="CZ15" s="87">
        <f>Production!CY19</f>
        <v>0</v>
      </c>
      <c r="DA15" s="87">
        <f>Production!CZ19</f>
        <v>0</v>
      </c>
      <c r="DB15" s="87"/>
      <c r="DC15" s="87"/>
    </row>
    <row r="16" spans="1:107" x14ac:dyDescent="0.25">
      <c r="A16" s="194" t="s">
        <v>211</v>
      </c>
      <c r="B16" s="185"/>
      <c r="C16" s="219"/>
      <c r="D16" s="185"/>
      <c r="E16" s="87"/>
      <c r="F16" s="87"/>
      <c r="G16" s="185"/>
      <c r="H16" s="87"/>
      <c r="I16" s="87"/>
      <c r="J16" s="87"/>
      <c r="K16" s="87"/>
      <c r="L16" s="87"/>
      <c r="M16" s="87"/>
      <c r="N16" s="87"/>
      <c r="O16" s="186"/>
      <c r="P16" s="186"/>
      <c r="Q16" s="186"/>
      <c r="R16" s="186"/>
      <c r="S16" s="186"/>
    </row>
    <row r="17" spans="1:107" s="83" customFormat="1" x14ac:dyDescent="0.25">
      <c r="A17" s="17" t="s">
        <v>176</v>
      </c>
      <c r="B17" s="187"/>
      <c r="C17" s="127">
        <f t="shared" si="48"/>
        <v>60000</v>
      </c>
      <c r="D17" s="127">
        <f t="shared" ref="D17:D22" si="51">SUM(V17:AG17)</f>
        <v>300000</v>
      </c>
      <c r="E17" s="127">
        <f t="shared" si="49"/>
        <v>300000</v>
      </c>
      <c r="F17" s="127">
        <f t="shared" si="50"/>
        <v>300000</v>
      </c>
      <c r="G17" s="93">
        <f t="shared" ref="G17:G22" si="52">SUM(BF17:BQ17)</f>
        <v>300000</v>
      </c>
      <c r="H17" s="93">
        <f t="shared" ref="H17:H22" si="53">SUM(BR17:CC17)</f>
        <v>300000</v>
      </c>
      <c r="I17" s="93">
        <f t="shared" ref="I17:I22" si="54">SUM(CD17:CO17)</f>
        <v>300000</v>
      </c>
      <c r="J17" s="128"/>
      <c r="K17" s="128"/>
      <c r="L17" s="128"/>
      <c r="M17" s="128"/>
      <c r="N17" s="128"/>
      <c r="O17" s="188"/>
      <c r="P17" s="188"/>
      <c r="Q17" s="188"/>
      <c r="R17" s="188"/>
      <c r="S17" s="188"/>
      <c r="T17" s="87">
        <f>Production!S22</f>
        <v>60000</v>
      </c>
      <c r="U17" s="87">
        <f>Production!T22</f>
        <v>0</v>
      </c>
      <c r="V17" s="87">
        <f>Production!U22</f>
        <v>0</v>
      </c>
      <c r="W17" s="87">
        <f>Production!V22</f>
        <v>0</v>
      </c>
      <c r="X17" s="87">
        <f>Production!W22</f>
        <v>0</v>
      </c>
      <c r="Y17" s="87">
        <f>Production!X22</f>
        <v>0</v>
      </c>
      <c r="Z17" s="87">
        <f>Production!Y22</f>
        <v>0</v>
      </c>
      <c r="AA17" s="87">
        <f>Production!Z22</f>
        <v>0</v>
      </c>
      <c r="AB17" s="87">
        <f>Production!AA22</f>
        <v>0</v>
      </c>
      <c r="AC17" s="87">
        <f>Production!AB22</f>
        <v>0</v>
      </c>
      <c r="AD17" s="87">
        <f>Production!AC22</f>
        <v>0</v>
      </c>
      <c r="AE17" s="87">
        <f>Production!AD22</f>
        <v>0</v>
      </c>
      <c r="AF17" s="87">
        <f>Production!AE22</f>
        <v>300000</v>
      </c>
      <c r="AG17" s="87">
        <f>Production!AF22</f>
        <v>0</v>
      </c>
      <c r="AH17" s="87">
        <f>Production!AG22</f>
        <v>0</v>
      </c>
      <c r="AI17" s="87">
        <f>Production!AH22</f>
        <v>0</v>
      </c>
      <c r="AJ17" s="87">
        <f>Production!AI22</f>
        <v>0</v>
      </c>
      <c r="AK17" s="87">
        <f>Production!AJ22</f>
        <v>0</v>
      </c>
      <c r="AL17" s="87">
        <f>Production!AK22</f>
        <v>0</v>
      </c>
      <c r="AM17" s="87">
        <f>Production!AL22</f>
        <v>0</v>
      </c>
      <c r="AN17" s="87">
        <f>Production!AM22</f>
        <v>0</v>
      </c>
      <c r="AO17" s="87">
        <f>Production!AN22</f>
        <v>0</v>
      </c>
      <c r="AP17" s="87">
        <f>Production!AO22</f>
        <v>0</v>
      </c>
      <c r="AQ17" s="87">
        <f>Production!AP22</f>
        <v>0</v>
      </c>
      <c r="AR17" s="87">
        <f>Production!AQ22</f>
        <v>300000</v>
      </c>
      <c r="AS17" s="87">
        <f>Production!AR22</f>
        <v>0</v>
      </c>
      <c r="AT17" s="87">
        <f>Production!AS22</f>
        <v>0</v>
      </c>
      <c r="AU17" s="87">
        <f>Production!AT22</f>
        <v>0</v>
      </c>
      <c r="AV17" s="87">
        <f>Production!AU22</f>
        <v>0</v>
      </c>
      <c r="AW17" s="87">
        <f>Production!AV22</f>
        <v>0</v>
      </c>
      <c r="AX17" s="87">
        <f>Production!AW22</f>
        <v>0</v>
      </c>
      <c r="AY17" s="87">
        <f>Production!AX22</f>
        <v>0</v>
      </c>
      <c r="AZ17" s="87">
        <f>Production!AY22</f>
        <v>0</v>
      </c>
      <c r="BA17" s="87">
        <f>Production!AZ22</f>
        <v>0</v>
      </c>
      <c r="BB17" s="87">
        <f>Production!BA22</f>
        <v>0</v>
      </c>
      <c r="BC17" s="87">
        <f>Production!BB22</f>
        <v>0</v>
      </c>
      <c r="BD17" s="87">
        <f>Production!BC22</f>
        <v>300000</v>
      </c>
      <c r="BE17" s="87">
        <f>Production!BD22</f>
        <v>0</v>
      </c>
      <c r="BF17" s="87">
        <f>Production!BE22</f>
        <v>0</v>
      </c>
      <c r="BG17" s="87">
        <f>Production!BF22</f>
        <v>0</v>
      </c>
      <c r="BH17" s="87">
        <f>Production!BG22</f>
        <v>0</v>
      </c>
      <c r="BI17" s="87">
        <f>Production!BH22</f>
        <v>0</v>
      </c>
      <c r="BJ17" s="87">
        <f>Production!BI22</f>
        <v>0</v>
      </c>
      <c r="BK17" s="87">
        <f>Production!BJ22</f>
        <v>0</v>
      </c>
      <c r="BL17" s="87">
        <f>Production!BK22</f>
        <v>0</v>
      </c>
      <c r="BM17" s="87">
        <f>Production!BL22</f>
        <v>0</v>
      </c>
      <c r="BN17" s="87">
        <f>Production!BM22</f>
        <v>0</v>
      </c>
      <c r="BO17" s="87">
        <f>Production!BN22</f>
        <v>0</v>
      </c>
      <c r="BP17" s="87">
        <f>Production!BO22</f>
        <v>300000</v>
      </c>
      <c r="BQ17" s="87">
        <f>Production!BP22</f>
        <v>0</v>
      </c>
      <c r="BR17" s="87">
        <f>Production!BQ22</f>
        <v>0</v>
      </c>
      <c r="BS17" s="87">
        <f>Production!BR22</f>
        <v>0</v>
      </c>
      <c r="BT17" s="87">
        <f>Production!BS22</f>
        <v>0</v>
      </c>
      <c r="BU17" s="87">
        <f>Production!BT22</f>
        <v>0</v>
      </c>
      <c r="BV17" s="87">
        <f>Production!BU22</f>
        <v>0</v>
      </c>
      <c r="BW17" s="87">
        <f>Production!BV22</f>
        <v>0</v>
      </c>
      <c r="BX17" s="87">
        <f>Production!BW22</f>
        <v>0</v>
      </c>
      <c r="BY17" s="87">
        <f>Production!BX22</f>
        <v>0</v>
      </c>
      <c r="BZ17" s="87">
        <f>Production!BY22</f>
        <v>0</v>
      </c>
      <c r="CA17" s="87">
        <f>Production!BZ22</f>
        <v>0</v>
      </c>
      <c r="CB17" s="87">
        <f>Production!CA22</f>
        <v>300000</v>
      </c>
      <c r="CC17" s="87">
        <f>Production!CB22</f>
        <v>0</v>
      </c>
      <c r="CD17" s="87">
        <f>Production!CC22</f>
        <v>0</v>
      </c>
      <c r="CE17" s="87">
        <f>Production!CD22</f>
        <v>0</v>
      </c>
      <c r="CF17" s="87">
        <f>Production!CE22</f>
        <v>0</v>
      </c>
      <c r="CG17" s="87">
        <f>Production!CF22</f>
        <v>0</v>
      </c>
      <c r="CH17" s="87">
        <f>Production!CG22</f>
        <v>0</v>
      </c>
      <c r="CI17" s="87">
        <f>Production!CH22</f>
        <v>0</v>
      </c>
      <c r="CJ17" s="87">
        <f>Production!CI22</f>
        <v>0</v>
      </c>
      <c r="CK17" s="87">
        <f>Production!CJ22</f>
        <v>0</v>
      </c>
      <c r="CL17" s="87">
        <f>Production!CK22</f>
        <v>0</v>
      </c>
      <c r="CM17" s="87">
        <f>Production!CL22</f>
        <v>300000</v>
      </c>
      <c r="CN17" s="87">
        <f>Production!CM22</f>
        <v>0</v>
      </c>
      <c r="CO17" s="87">
        <f>Production!CN22</f>
        <v>0</v>
      </c>
      <c r="CP17" s="87">
        <f>Production!CO22</f>
        <v>0</v>
      </c>
      <c r="CQ17" s="87">
        <f>Production!CP22</f>
        <v>0</v>
      </c>
      <c r="CR17" s="87">
        <f>Production!CQ22</f>
        <v>0</v>
      </c>
      <c r="CS17" s="87">
        <f>Production!CR22</f>
        <v>0</v>
      </c>
      <c r="CT17" s="87">
        <f>Production!CS22</f>
        <v>0</v>
      </c>
      <c r="CU17" s="87">
        <f>Production!CT22</f>
        <v>0</v>
      </c>
      <c r="CV17" s="87">
        <f>Production!CU22</f>
        <v>0</v>
      </c>
      <c r="CW17" s="87">
        <f>Production!CV22</f>
        <v>0</v>
      </c>
      <c r="CX17" s="87">
        <f>Production!CW22</f>
        <v>0</v>
      </c>
      <c r="CY17" s="87">
        <f>Production!CX22</f>
        <v>300000</v>
      </c>
      <c r="CZ17" s="87">
        <f>Production!CY22</f>
        <v>0</v>
      </c>
      <c r="DA17" s="87">
        <f>Production!CZ22</f>
        <v>0</v>
      </c>
    </row>
    <row r="18" spans="1:107" x14ac:dyDescent="0.25">
      <c r="A18" s="54" t="s">
        <v>175</v>
      </c>
      <c r="B18" s="189"/>
      <c r="C18" s="127">
        <f t="shared" si="48"/>
        <v>40000</v>
      </c>
      <c r="D18" s="127">
        <f t="shared" si="51"/>
        <v>200000</v>
      </c>
      <c r="E18" s="127">
        <f t="shared" si="49"/>
        <v>200000</v>
      </c>
      <c r="F18" s="127">
        <f t="shared" si="50"/>
        <v>200000</v>
      </c>
      <c r="G18" s="93">
        <f t="shared" si="52"/>
        <v>200000</v>
      </c>
      <c r="H18" s="93">
        <f t="shared" si="53"/>
        <v>200000</v>
      </c>
      <c r="I18" s="93">
        <f t="shared" si="54"/>
        <v>200000</v>
      </c>
      <c r="J18" s="87"/>
      <c r="K18" s="87"/>
      <c r="L18" s="87"/>
      <c r="N18" s="190"/>
      <c r="O18" s="191"/>
      <c r="P18" s="191"/>
      <c r="Q18" s="191"/>
      <c r="R18" s="191"/>
      <c r="S18" s="188"/>
      <c r="T18" s="87">
        <f>Production!S23</f>
        <v>40000</v>
      </c>
      <c r="U18" s="87">
        <f>Production!T23</f>
        <v>0</v>
      </c>
      <c r="V18" s="87">
        <f>Production!U23</f>
        <v>0</v>
      </c>
      <c r="W18" s="87">
        <f>Production!V23</f>
        <v>0</v>
      </c>
      <c r="X18" s="87">
        <f>Production!W23</f>
        <v>0</v>
      </c>
      <c r="Y18" s="87">
        <f>Production!X23</f>
        <v>0</v>
      </c>
      <c r="Z18" s="87">
        <f>Production!Y23</f>
        <v>0</v>
      </c>
      <c r="AA18" s="87">
        <f>Production!Z23</f>
        <v>0</v>
      </c>
      <c r="AB18" s="87">
        <f>Production!AA23</f>
        <v>0</v>
      </c>
      <c r="AC18" s="87">
        <f>Production!AB23</f>
        <v>0</v>
      </c>
      <c r="AD18" s="87">
        <f>Production!AC23</f>
        <v>0</v>
      </c>
      <c r="AE18" s="87">
        <f>Production!AD23</f>
        <v>0</v>
      </c>
      <c r="AF18" s="87">
        <f>Production!AE23</f>
        <v>200000</v>
      </c>
      <c r="AG18" s="87">
        <f>Production!AF23</f>
        <v>0</v>
      </c>
      <c r="AH18" s="87">
        <f>Production!AG23</f>
        <v>0</v>
      </c>
      <c r="AI18" s="87">
        <f>Production!AH23</f>
        <v>0</v>
      </c>
      <c r="AJ18" s="87">
        <f>Production!AI23</f>
        <v>0</v>
      </c>
      <c r="AK18" s="87">
        <f>Production!AJ23</f>
        <v>0</v>
      </c>
      <c r="AL18" s="87">
        <f>Production!AK23</f>
        <v>0</v>
      </c>
      <c r="AM18" s="87">
        <f>Production!AL23</f>
        <v>0</v>
      </c>
      <c r="AN18" s="87">
        <f>Production!AM23</f>
        <v>0</v>
      </c>
      <c r="AO18" s="87">
        <f>Production!AN23</f>
        <v>0</v>
      </c>
      <c r="AP18" s="87">
        <f>Production!AO23</f>
        <v>0</v>
      </c>
      <c r="AQ18" s="87">
        <f>Production!AP23</f>
        <v>0</v>
      </c>
      <c r="AR18" s="87">
        <f>Production!AQ23</f>
        <v>200000</v>
      </c>
      <c r="AS18" s="87">
        <f>Production!AR23</f>
        <v>0</v>
      </c>
      <c r="AT18" s="87">
        <f>Production!AS23</f>
        <v>0</v>
      </c>
      <c r="AU18" s="87">
        <f>Production!AT23</f>
        <v>0</v>
      </c>
      <c r="AV18" s="87">
        <f>Production!AU23</f>
        <v>0</v>
      </c>
      <c r="AW18" s="87">
        <f>Production!AV23</f>
        <v>0</v>
      </c>
      <c r="AX18" s="87">
        <f>Production!AW23</f>
        <v>0</v>
      </c>
      <c r="AY18" s="87">
        <f>Production!AX23</f>
        <v>0</v>
      </c>
      <c r="AZ18" s="87">
        <f>Production!AY23</f>
        <v>0</v>
      </c>
      <c r="BA18" s="87">
        <f>Production!AZ23</f>
        <v>0</v>
      </c>
      <c r="BB18" s="87">
        <f>Production!BA23</f>
        <v>0</v>
      </c>
      <c r="BC18" s="87">
        <f>Production!BB23</f>
        <v>0</v>
      </c>
      <c r="BD18" s="87">
        <f>Production!BC23</f>
        <v>200000</v>
      </c>
      <c r="BE18" s="87">
        <f>Production!BD23</f>
        <v>0</v>
      </c>
      <c r="BF18" s="87">
        <f>Production!BE23</f>
        <v>0</v>
      </c>
      <c r="BG18" s="87">
        <f>Production!BF23</f>
        <v>0</v>
      </c>
      <c r="BH18" s="87">
        <f>Production!BG23</f>
        <v>0</v>
      </c>
      <c r="BI18" s="87">
        <f>Production!BH23</f>
        <v>0</v>
      </c>
      <c r="BJ18" s="87">
        <f>Production!BI23</f>
        <v>0</v>
      </c>
      <c r="BK18" s="87">
        <f>Production!BJ23</f>
        <v>0</v>
      </c>
      <c r="BL18" s="87">
        <f>Production!BK23</f>
        <v>0</v>
      </c>
      <c r="BM18" s="87">
        <f>Production!BL23</f>
        <v>0</v>
      </c>
      <c r="BN18" s="87">
        <f>Production!BM23</f>
        <v>0</v>
      </c>
      <c r="BO18" s="87">
        <f>Production!BN23</f>
        <v>0</v>
      </c>
      <c r="BP18" s="87">
        <f>Production!BO23</f>
        <v>200000</v>
      </c>
      <c r="BQ18" s="87">
        <f>Production!BP23</f>
        <v>0</v>
      </c>
      <c r="BR18" s="87">
        <f>Production!BQ23</f>
        <v>0</v>
      </c>
      <c r="BS18" s="87">
        <f>Production!BR23</f>
        <v>0</v>
      </c>
      <c r="BT18" s="87">
        <f>Production!BS23</f>
        <v>0</v>
      </c>
      <c r="BU18" s="87">
        <f>Production!BT23</f>
        <v>0</v>
      </c>
      <c r="BV18" s="87">
        <f>Production!BU23</f>
        <v>0</v>
      </c>
      <c r="BW18" s="87">
        <f>Production!BV23</f>
        <v>0</v>
      </c>
      <c r="BX18" s="87">
        <f>Production!BW23</f>
        <v>0</v>
      </c>
      <c r="BY18" s="87">
        <f>Production!BX23</f>
        <v>0</v>
      </c>
      <c r="BZ18" s="87">
        <f>Production!BY23</f>
        <v>0</v>
      </c>
      <c r="CA18" s="87">
        <f>Production!BZ23</f>
        <v>0</v>
      </c>
      <c r="CB18" s="87">
        <f>Production!CA23</f>
        <v>200000</v>
      </c>
      <c r="CC18" s="87">
        <f>Production!CB23</f>
        <v>0</v>
      </c>
      <c r="CD18" s="87">
        <f>Production!CC23</f>
        <v>0</v>
      </c>
      <c r="CE18" s="87">
        <f>Production!CD23</f>
        <v>0</v>
      </c>
      <c r="CF18" s="87">
        <f>Production!CE23</f>
        <v>0</v>
      </c>
      <c r="CG18" s="87">
        <f>Production!CF23</f>
        <v>0</v>
      </c>
      <c r="CH18" s="87">
        <f>Production!CG23</f>
        <v>0</v>
      </c>
      <c r="CI18" s="87">
        <f>Production!CH23</f>
        <v>0</v>
      </c>
      <c r="CJ18" s="87">
        <f>Production!CI23</f>
        <v>0</v>
      </c>
      <c r="CK18" s="87">
        <f>Production!CJ23</f>
        <v>0</v>
      </c>
      <c r="CL18" s="87">
        <f>Production!CK23</f>
        <v>0</v>
      </c>
      <c r="CM18" s="87">
        <f>Production!CL23</f>
        <v>200000</v>
      </c>
      <c r="CN18" s="87">
        <f>Production!CM23</f>
        <v>0</v>
      </c>
      <c r="CO18" s="87">
        <f>Production!CN23</f>
        <v>0</v>
      </c>
      <c r="CP18" s="87">
        <f>Production!CO23</f>
        <v>0</v>
      </c>
      <c r="CQ18" s="87">
        <f>Production!CP23</f>
        <v>0</v>
      </c>
      <c r="CR18" s="87">
        <f>Production!CQ23</f>
        <v>0</v>
      </c>
      <c r="CS18" s="87">
        <f>Production!CR23</f>
        <v>0</v>
      </c>
      <c r="CT18" s="87">
        <f>Production!CS23</f>
        <v>0</v>
      </c>
      <c r="CU18" s="87">
        <f>Production!CT23</f>
        <v>0</v>
      </c>
      <c r="CV18" s="87">
        <f>Production!CU23</f>
        <v>0</v>
      </c>
      <c r="CW18" s="87">
        <f>Production!CV23</f>
        <v>0</v>
      </c>
      <c r="CX18" s="87">
        <f>Production!CW23</f>
        <v>0</v>
      </c>
      <c r="CY18" s="87">
        <f>Production!CX23</f>
        <v>200000</v>
      </c>
      <c r="CZ18" s="87">
        <f>Production!CY23</f>
        <v>0</v>
      </c>
      <c r="DA18" s="87">
        <f>Production!CZ23</f>
        <v>0</v>
      </c>
    </row>
    <row r="19" spans="1:107" x14ac:dyDescent="0.25">
      <c r="A19" s="54" t="s">
        <v>136</v>
      </c>
      <c r="B19" s="189"/>
      <c r="C19" s="127">
        <f t="shared" si="48"/>
        <v>25000</v>
      </c>
      <c r="D19" s="127">
        <f t="shared" si="51"/>
        <v>125000</v>
      </c>
      <c r="E19" s="127">
        <f t="shared" si="49"/>
        <v>125000</v>
      </c>
      <c r="F19" s="127">
        <f t="shared" si="50"/>
        <v>125000</v>
      </c>
      <c r="G19" s="93">
        <f t="shared" si="52"/>
        <v>125000</v>
      </c>
      <c r="H19" s="93">
        <f t="shared" si="53"/>
        <v>125000</v>
      </c>
      <c r="I19" s="93">
        <f t="shared" si="54"/>
        <v>125000</v>
      </c>
      <c r="J19" s="87"/>
      <c r="K19" s="87"/>
      <c r="L19" s="87"/>
      <c r="N19" s="190"/>
      <c r="O19" s="191"/>
      <c r="P19" s="191"/>
      <c r="Q19" s="191"/>
      <c r="R19" s="191"/>
      <c r="S19" s="188"/>
      <c r="T19" s="87">
        <f>Production!S24</f>
        <v>25000</v>
      </c>
      <c r="U19" s="87">
        <f>Production!T24</f>
        <v>0</v>
      </c>
      <c r="V19" s="87">
        <f>Production!U24</f>
        <v>0</v>
      </c>
      <c r="W19" s="87">
        <f>Production!V24</f>
        <v>0</v>
      </c>
      <c r="X19" s="87">
        <f>Production!W24</f>
        <v>0</v>
      </c>
      <c r="Y19" s="87">
        <f>Production!X24</f>
        <v>0</v>
      </c>
      <c r="Z19" s="87">
        <f>Production!Y24</f>
        <v>0</v>
      </c>
      <c r="AA19" s="87">
        <f>Production!Z24</f>
        <v>0</v>
      </c>
      <c r="AB19" s="87">
        <f>Production!AA24</f>
        <v>0</v>
      </c>
      <c r="AC19" s="87">
        <f>Production!AB24</f>
        <v>0</v>
      </c>
      <c r="AD19" s="87">
        <f>Production!AC24</f>
        <v>0</v>
      </c>
      <c r="AE19" s="87">
        <f>Production!AD24</f>
        <v>0</v>
      </c>
      <c r="AF19" s="87">
        <f>Production!AE24</f>
        <v>125000</v>
      </c>
      <c r="AG19" s="87">
        <f>Production!AF24</f>
        <v>0</v>
      </c>
      <c r="AH19" s="87">
        <f>Production!AG24</f>
        <v>0</v>
      </c>
      <c r="AI19" s="87">
        <f>Production!AH24</f>
        <v>0</v>
      </c>
      <c r="AJ19" s="87">
        <f>Production!AI24</f>
        <v>0</v>
      </c>
      <c r="AK19" s="87">
        <f>Production!AJ24</f>
        <v>0</v>
      </c>
      <c r="AL19" s="87">
        <f>Production!AK24</f>
        <v>0</v>
      </c>
      <c r="AM19" s="87">
        <f>Production!AL24</f>
        <v>0</v>
      </c>
      <c r="AN19" s="87">
        <f>Production!AM24</f>
        <v>0</v>
      </c>
      <c r="AO19" s="87">
        <f>Production!AN24</f>
        <v>0</v>
      </c>
      <c r="AP19" s="87">
        <f>Production!AO24</f>
        <v>0</v>
      </c>
      <c r="AQ19" s="87">
        <f>Production!AP24</f>
        <v>0</v>
      </c>
      <c r="AR19" s="87">
        <f>Production!AQ24</f>
        <v>125000</v>
      </c>
      <c r="AS19" s="87">
        <f>Production!AR24</f>
        <v>0</v>
      </c>
      <c r="AT19" s="87">
        <f>Production!AS24</f>
        <v>0</v>
      </c>
      <c r="AU19" s="87">
        <f>Production!AT24</f>
        <v>0</v>
      </c>
      <c r="AV19" s="87">
        <f>Production!AU24</f>
        <v>0</v>
      </c>
      <c r="AW19" s="87">
        <f>Production!AV24</f>
        <v>0</v>
      </c>
      <c r="AX19" s="87">
        <f>Production!AW24</f>
        <v>0</v>
      </c>
      <c r="AY19" s="87">
        <f>Production!AX24</f>
        <v>0</v>
      </c>
      <c r="AZ19" s="87">
        <f>Production!AY24</f>
        <v>0</v>
      </c>
      <c r="BA19" s="87">
        <f>Production!AZ24</f>
        <v>0</v>
      </c>
      <c r="BB19" s="87">
        <f>Production!BA24</f>
        <v>0</v>
      </c>
      <c r="BC19" s="87">
        <f>Production!BB24</f>
        <v>0</v>
      </c>
      <c r="BD19" s="87">
        <f>Production!BC24</f>
        <v>125000</v>
      </c>
      <c r="BE19" s="87">
        <f>Production!BD24</f>
        <v>0</v>
      </c>
      <c r="BF19" s="87">
        <f>Production!BE24</f>
        <v>0</v>
      </c>
      <c r="BG19" s="87">
        <f>Production!BF24</f>
        <v>0</v>
      </c>
      <c r="BH19" s="87">
        <f>Production!BG24</f>
        <v>0</v>
      </c>
      <c r="BI19" s="87">
        <f>Production!BH24</f>
        <v>0</v>
      </c>
      <c r="BJ19" s="87">
        <f>Production!BI24</f>
        <v>0</v>
      </c>
      <c r="BK19" s="87">
        <f>Production!BJ24</f>
        <v>0</v>
      </c>
      <c r="BL19" s="87">
        <f>Production!BK24</f>
        <v>0</v>
      </c>
      <c r="BM19" s="87">
        <f>Production!BL24</f>
        <v>0</v>
      </c>
      <c r="BN19" s="87">
        <f>Production!BM24</f>
        <v>0</v>
      </c>
      <c r="BO19" s="87">
        <f>Production!BN24</f>
        <v>0</v>
      </c>
      <c r="BP19" s="87">
        <f>Production!BO24</f>
        <v>125000</v>
      </c>
      <c r="BQ19" s="87">
        <f>Production!BP24</f>
        <v>0</v>
      </c>
      <c r="BR19" s="87">
        <f>Production!BQ24</f>
        <v>0</v>
      </c>
      <c r="BS19" s="87">
        <f>Production!BR24</f>
        <v>0</v>
      </c>
      <c r="BT19" s="87">
        <f>Production!BS24</f>
        <v>0</v>
      </c>
      <c r="BU19" s="87">
        <f>Production!BT24</f>
        <v>0</v>
      </c>
      <c r="BV19" s="87">
        <f>Production!BU24</f>
        <v>0</v>
      </c>
      <c r="BW19" s="87">
        <f>Production!BV24</f>
        <v>0</v>
      </c>
      <c r="BX19" s="87">
        <f>Production!BW24</f>
        <v>0</v>
      </c>
      <c r="BY19" s="87">
        <f>Production!BX24</f>
        <v>0</v>
      </c>
      <c r="BZ19" s="87">
        <f>Production!BY24</f>
        <v>0</v>
      </c>
      <c r="CA19" s="87">
        <f>Production!BZ24</f>
        <v>0</v>
      </c>
      <c r="CB19" s="87">
        <f>Production!CA24</f>
        <v>125000</v>
      </c>
      <c r="CC19" s="87">
        <f>Production!CB24</f>
        <v>0</v>
      </c>
      <c r="CD19" s="87">
        <f>Production!CC24</f>
        <v>0</v>
      </c>
      <c r="CE19" s="87">
        <f>Production!CD24</f>
        <v>0</v>
      </c>
      <c r="CF19" s="87">
        <f>Production!CE24</f>
        <v>0</v>
      </c>
      <c r="CG19" s="87">
        <f>Production!CF24</f>
        <v>0</v>
      </c>
      <c r="CH19" s="87">
        <f>Production!CG24</f>
        <v>0</v>
      </c>
      <c r="CI19" s="87">
        <f>Production!CH24</f>
        <v>0</v>
      </c>
      <c r="CJ19" s="87">
        <f>Production!CI24</f>
        <v>0</v>
      </c>
      <c r="CK19" s="87">
        <f>Production!CJ24</f>
        <v>0</v>
      </c>
      <c r="CL19" s="87">
        <f>Production!CK24</f>
        <v>0</v>
      </c>
      <c r="CM19" s="87">
        <f>Production!CL24</f>
        <v>125000</v>
      </c>
      <c r="CN19" s="87">
        <f>Production!CM24</f>
        <v>0</v>
      </c>
      <c r="CO19" s="87">
        <f>Production!CN24</f>
        <v>0</v>
      </c>
      <c r="CP19" s="87">
        <f>Production!CO24</f>
        <v>0</v>
      </c>
      <c r="CQ19" s="87">
        <f>Production!CP24</f>
        <v>0</v>
      </c>
      <c r="CR19" s="87">
        <f>Production!CQ24</f>
        <v>0</v>
      </c>
      <c r="CS19" s="87">
        <f>Production!CR24</f>
        <v>0</v>
      </c>
      <c r="CT19" s="87">
        <f>Production!CS24</f>
        <v>0</v>
      </c>
      <c r="CU19" s="87">
        <f>Production!CT24</f>
        <v>0</v>
      </c>
      <c r="CV19" s="87">
        <f>Production!CU24</f>
        <v>0</v>
      </c>
      <c r="CW19" s="87">
        <f>Production!CV24</f>
        <v>0</v>
      </c>
      <c r="CX19" s="87">
        <f>Production!CW24</f>
        <v>0</v>
      </c>
      <c r="CY19" s="87">
        <f>Production!CX24</f>
        <v>125000</v>
      </c>
      <c r="CZ19" s="87">
        <f>Production!CY24</f>
        <v>0</v>
      </c>
      <c r="DA19" s="87">
        <f>Production!CZ24</f>
        <v>0</v>
      </c>
    </row>
    <row r="20" spans="1:107" x14ac:dyDescent="0.25">
      <c r="A20" s="98" t="s">
        <v>177</v>
      </c>
      <c r="B20" s="189"/>
      <c r="C20" s="127">
        <f t="shared" si="48"/>
        <v>0</v>
      </c>
      <c r="D20" s="127">
        <f t="shared" si="51"/>
        <v>0</v>
      </c>
      <c r="E20" s="127">
        <f t="shared" si="49"/>
        <v>0</v>
      </c>
      <c r="F20" s="127">
        <f t="shared" si="50"/>
        <v>0</v>
      </c>
      <c r="G20" s="93">
        <f t="shared" si="52"/>
        <v>0</v>
      </c>
      <c r="H20" s="93">
        <f t="shared" si="53"/>
        <v>0</v>
      </c>
      <c r="I20" s="93">
        <f t="shared" si="54"/>
        <v>0</v>
      </c>
      <c r="J20" s="87"/>
      <c r="K20" s="87"/>
      <c r="L20" s="87"/>
      <c r="N20" s="190"/>
      <c r="O20" s="191"/>
      <c r="P20" s="191"/>
      <c r="Q20" s="191"/>
      <c r="R20" s="191"/>
      <c r="S20" s="188"/>
      <c r="T20" s="87">
        <f>Production!S25</f>
        <v>0</v>
      </c>
      <c r="U20" s="87">
        <f>Production!T25</f>
        <v>0</v>
      </c>
      <c r="V20" s="87">
        <f>Production!U25</f>
        <v>0</v>
      </c>
      <c r="W20" s="87">
        <f>Production!V25</f>
        <v>0</v>
      </c>
      <c r="X20" s="87">
        <f>Production!W25</f>
        <v>0</v>
      </c>
      <c r="Y20" s="87">
        <f>Production!X25</f>
        <v>0</v>
      </c>
      <c r="Z20" s="87">
        <f>Production!Y25</f>
        <v>0</v>
      </c>
      <c r="AA20" s="87">
        <f>Production!Z25</f>
        <v>0</v>
      </c>
      <c r="AB20" s="87">
        <f>Production!AA25</f>
        <v>0</v>
      </c>
      <c r="AC20" s="87">
        <f>Production!AB25</f>
        <v>0</v>
      </c>
      <c r="AD20" s="87">
        <f>Production!AC25</f>
        <v>0</v>
      </c>
      <c r="AE20" s="87">
        <f>Production!AD25</f>
        <v>0</v>
      </c>
      <c r="AF20" s="87">
        <f>Production!AE25</f>
        <v>0</v>
      </c>
      <c r="AG20" s="87">
        <f>Production!AF25</f>
        <v>0</v>
      </c>
      <c r="AH20" s="87">
        <f>Production!AG25</f>
        <v>0</v>
      </c>
      <c r="AI20" s="87">
        <f>Production!AH25</f>
        <v>0</v>
      </c>
      <c r="AJ20" s="87">
        <f>Production!AI25</f>
        <v>0</v>
      </c>
      <c r="AK20" s="87">
        <f>Production!AJ25</f>
        <v>0</v>
      </c>
      <c r="AL20" s="87">
        <f>Production!AK25</f>
        <v>0</v>
      </c>
      <c r="AM20" s="87">
        <f>Production!AL25</f>
        <v>0</v>
      </c>
      <c r="AN20" s="87">
        <f>Production!AM25</f>
        <v>0</v>
      </c>
      <c r="AO20" s="87">
        <f>Production!AN25</f>
        <v>0</v>
      </c>
      <c r="AP20" s="87">
        <f>Production!AO25</f>
        <v>0</v>
      </c>
      <c r="AQ20" s="87">
        <f>Production!AP25</f>
        <v>0</v>
      </c>
      <c r="AR20" s="87">
        <f>Production!AQ25</f>
        <v>0</v>
      </c>
      <c r="AS20" s="87">
        <f>Production!AR25</f>
        <v>0</v>
      </c>
      <c r="AT20" s="87">
        <f>Production!AS25</f>
        <v>0</v>
      </c>
      <c r="AU20" s="87">
        <f>Production!AT25</f>
        <v>0</v>
      </c>
      <c r="AV20" s="87">
        <f>Production!AU25</f>
        <v>0</v>
      </c>
      <c r="AW20" s="87">
        <f>Production!AV25</f>
        <v>0</v>
      </c>
      <c r="AX20" s="87">
        <f>Production!AW25</f>
        <v>0</v>
      </c>
      <c r="AY20" s="87">
        <f>Production!AX25</f>
        <v>0</v>
      </c>
      <c r="AZ20" s="87">
        <f>Production!AY25</f>
        <v>0</v>
      </c>
      <c r="BA20" s="87">
        <f>Production!AZ25</f>
        <v>0</v>
      </c>
      <c r="BB20" s="87">
        <f>Production!BA25</f>
        <v>0</v>
      </c>
      <c r="BC20" s="87">
        <f>Production!BB25</f>
        <v>0</v>
      </c>
      <c r="BD20" s="87">
        <f>Production!BC25</f>
        <v>0</v>
      </c>
      <c r="BE20" s="87">
        <f>Production!BD25</f>
        <v>0</v>
      </c>
      <c r="BF20" s="87">
        <f>Production!BE25</f>
        <v>0</v>
      </c>
      <c r="BG20" s="87">
        <f>Production!BF25</f>
        <v>0</v>
      </c>
      <c r="BH20" s="87">
        <f>Production!BG25</f>
        <v>0</v>
      </c>
      <c r="BI20" s="87">
        <f>Production!BH25</f>
        <v>0</v>
      </c>
      <c r="BJ20" s="87">
        <f>Production!BI25</f>
        <v>0</v>
      </c>
      <c r="BK20" s="87">
        <f>Production!BJ25</f>
        <v>0</v>
      </c>
      <c r="BL20" s="87">
        <f>Production!BK25</f>
        <v>0</v>
      </c>
      <c r="BM20" s="87">
        <f>Production!BL25</f>
        <v>0</v>
      </c>
      <c r="BN20" s="87">
        <f>Production!BM25</f>
        <v>0</v>
      </c>
      <c r="BO20" s="87">
        <f>Production!BN25</f>
        <v>0</v>
      </c>
      <c r="BP20" s="87">
        <f>Production!BO25</f>
        <v>0</v>
      </c>
      <c r="BQ20" s="87">
        <f>Production!BP25</f>
        <v>0</v>
      </c>
      <c r="BR20" s="87">
        <f>Production!BQ25</f>
        <v>0</v>
      </c>
      <c r="BS20" s="87">
        <f>Production!BR25</f>
        <v>0</v>
      </c>
      <c r="BT20" s="87">
        <f>Production!BS25</f>
        <v>0</v>
      </c>
      <c r="BU20" s="87">
        <f>Production!BT25</f>
        <v>0</v>
      </c>
      <c r="BV20" s="87">
        <f>Production!BU25</f>
        <v>0</v>
      </c>
      <c r="BW20" s="87">
        <f>Production!BV25</f>
        <v>0</v>
      </c>
      <c r="BX20" s="87">
        <f>Production!BW25</f>
        <v>0</v>
      </c>
      <c r="BY20" s="87">
        <f>Production!BX25</f>
        <v>0</v>
      </c>
      <c r="BZ20" s="87">
        <f>Production!BY25</f>
        <v>0</v>
      </c>
      <c r="CA20" s="87">
        <f>Production!BZ25</f>
        <v>0</v>
      </c>
      <c r="CB20" s="87">
        <f>Production!CA25</f>
        <v>0</v>
      </c>
      <c r="CC20" s="87">
        <f>Production!CB25</f>
        <v>0</v>
      </c>
      <c r="CD20" s="87">
        <f>Production!CC25</f>
        <v>0</v>
      </c>
      <c r="CE20" s="87">
        <f>Production!CD25</f>
        <v>0</v>
      </c>
      <c r="CF20" s="87">
        <f>Production!CE25</f>
        <v>0</v>
      </c>
      <c r="CG20" s="87">
        <f>Production!CF25</f>
        <v>0</v>
      </c>
      <c r="CH20" s="87">
        <f>Production!CG25</f>
        <v>0</v>
      </c>
      <c r="CI20" s="87">
        <f>Production!CH25</f>
        <v>0</v>
      </c>
      <c r="CJ20" s="87">
        <f>Production!CI25</f>
        <v>0</v>
      </c>
      <c r="CK20" s="87">
        <f>Production!CJ25</f>
        <v>0</v>
      </c>
      <c r="CL20" s="87">
        <f>Production!CK25</f>
        <v>0</v>
      </c>
      <c r="CM20" s="87">
        <f>Production!CL25</f>
        <v>0</v>
      </c>
      <c r="CN20" s="87">
        <f>Production!CM25</f>
        <v>0</v>
      </c>
      <c r="CO20" s="87">
        <f>Production!CN25</f>
        <v>0</v>
      </c>
      <c r="CP20" s="87">
        <f>Production!CO25</f>
        <v>0</v>
      </c>
      <c r="CQ20" s="87">
        <f>Production!CP25</f>
        <v>0</v>
      </c>
      <c r="CR20" s="87">
        <f>Production!CQ25</f>
        <v>0</v>
      </c>
      <c r="CS20" s="87">
        <f>Production!CR25</f>
        <v>0</v>
      </c>
      <c r="CT20" s="87">
        <f>Production!CS25</f>
        <v>0</v>
      </c>
      <c r="CU20" s="87">
        <f>Production!CT25</f>
        <v>0</v>
      </c>
      <c r="CV20" s="87">
        <f>Production!CU25</f>
        <v>0</v>
      </c>
      <c r="CW20" s="87">
        <f>Production!CV25</f>
        <v>0</v>
      </c>
      <c r="CX20" s="87">
        <f>Production!CW25</f>
        <v>0</v>
      </c>
      <c r="CY20" s="87">
        <f>Production!CX25</f>
        <v>0</v>
      </c>
      <c r="CZ20" s="87">
        <f>Production!CY25</f>
        <v>0</v>
      </c>
      <c r="DA20" s="87">
        <f>Production!CZ25</f>
        <v>0</v>
      </c>
      <c r="DB20" s="192"/>
      <c r="DC20" s="192"/>
    </row>
    <row r="21" spans="1:107" x14ac:dyDescent="0.25">
      <c r="A21" s="54" t="s">
        <v>178</v>
      </c>
      <c r="B21" s="189"/>
      <c r="C21" s="127">
        <f t="shared" si="48"/>
        <v>95000</v>
      </c>
      <c r="D21" s="127">
        <f t="shared" si="51"/>
        <v>475000</v>
      </c>
      <c r="E21" s="127">
        <f t="shared" si="49"/>
        <v>475000</v>
      </c>
      <c r="F21" s="127">
        <f t="shared" si="50"/>
        <v>475000</v>
      </c>
      <c r="G21" s="93">
        <f t="shared" si="52"/>
        <v>475000</v>
      </c>
      <c r="H21" s="93">
        <f t="shared" si="53"/>
        <v>475000</v>
      </c>
      <c r="I21" s="93">
        <f t="shared" si="54"/>
        <v>475000</v>
      </c>
      <c r="J21" s="87"/>
      <c r="K21" s="87"/>
      <c r="L21" s="87"/>
      <c r="N21" s="190"/>
      <c r="O21" s="191"/>
      <c r="P21" s="191"/>
      <c r="Q21" s="191"/>
      <c r="R21" s="191"/>
      <c r="S21" s="188"/>
      <c r="T21" s="87">
        <f>Production!S26</f>
        <v>95000</v>
      </c>
      <c r="U21" s="87">
        <f>Production!T26</f>
        <v>0</v>
      </c>
      <c r="V21" s="87">
        <f>Production!U26</f>
        <v>0</v>
      </c>
      <c r="W21" s="87">
        <f>Production!V26</f>
        <v>0</v>
      </c>
      <c r="X21" s="87">
        <f>Production!W26</f>
        <v>0</v>
      </c>
      <c r="Y21" s="87">
        <f>Production!X26</f>
        <v>0</v>
      </c>
      <c r="Z21" s="87">
        <f>Production!Y26</f>
        <v>0</v>
      </c>
      <c r="AA21" s="87">
        <f>Production!Z26</f>
        <v>0</v>
      </c>
      <c r="AB21" s="87">
        <f>Production!AA26</f>
        <v>0</v>
      </c>
      <c r="AC21" s="87">
        <f>Production!AB26</f>
        <v>0</v>
      </c>
      <c r="AD21" s="87">
        <f>Production!AC26</f>
        <v>0</v>
      </c>
      <c r="AE21" s="87">
        <f>Production!AD26</f>
        <v>0</v>
      </c>
      <c r="AF21" s="87">
        <f>Production!AE26</f>
        <v>475000</v>
      </c>
      <c r="AG21" s="87">
        <f>Production!AF26</f>
        <v>0</v>
      </c>
      <c r="AH21" s="87">
        <f>Production!AG26</f>
        <v>0</v>
      </c>
      <c r="AI21" s="87">
        <f>Production!AH26</f>
        <v>0</v>
      </c>
      <c r="AJ21" s="87">
        <f>Production!AI26</f>
        <v>0</v>
      </c>
      <c r="AK21" s="87">
        <f>Production!AJ26</f>
        <v>0</v>
      </c>
      <c r="AL21" s="87">
        <f>Production!AK26</f>
        <v>0</v>
      </c>
      <c r="AM21" s="87">
        <f>Production!AL26</f>
        <v>0</v>
      </c>
      <c r="AN21" s="87">
        <f>Production!AM26</f>
        <v>0</v>
      </c>
      <c r="AO21" s="87">
        <f>Production!AN26</f>
        <v>0</v>
      </c>
      <c r="AP21" s="87">
        <f>Production!AO26</f>
        <v>0</v>
      </c>
      <c r="AQ21" s="87">
        <f>Production!AP26</f>
        <v>0</v>
      </c>
      <c r="AR21" s="87">
        <f>Production!AQ26</f>
        <v>475000</v>
      </c>
      <c r="AS21" s="87">
        <f>Production!AR26</f>
        <v>0</v>
      </c>
      <c r="AT21" s="87">
        <f>Production!AS26</f>
        <v>0</v>
      </c>
      <c r="AU21" s="87">
        <f>Production!AT26</f>
        <v>0</v>
      </c>
      <c r="AV21" s="87">
        <f>Production!AU26</f>
        <v>0</v>
      </c>
      <c r="AW21" s="87">
        <f>Production!AV26</f>
        <v>0</v>
      </c>
      <c r="AX21" s="87">
        <f>Production!AW26</f>
        <v>0</v>
      </c>
      <c r="AY21" s="87">
        <f>Production!AX26</f>
        <v>0</v>
      </c>
      <c r="AZ21" s="87">
        <f>Production!AY26</f>
        <v>0</v>
      </c>
      <c r="BA21" s="87">
        <f>Production!AZ26</f>
        <v>0</v>
      </c>
      <c r="BB21" s="87">
        <f>Production!BA26</f>
        <v>0</v>
      </c>
      <c r="BC21" s="87">
        <f>Production!BB26</f>
        <v>0</v>
      </c>
      <c r="BD21" s="87">
        <f>Production!BC26</f>
        <v>475000</v>
      </c>
      <c r="BE21" s="87">
        <f>Production!BD26</f>
        <v>0</v>
      </c>
      <c r="BF21" s="87">
        <f>Production!BE26</f>
        <v>0</v>
      </c>
      <c r="BG21" s="87">
        <f>Production!BF26</f>
        <v>0</v>
      </c>
      <c r="BH21" s="87">
        <f>Production!BG26</f>
        <v>0</v>
      </c>
      <c r="BI21" s="87">
        <f>Production!BH26</f>
        <v>0</v>
      </c>
      <c r="BJ21" s="87">
        <f>Production!BI26</f>
        <v>0</v>
      </c>
      <c r="BK21" s="87">
        <f>Production!BJ26</f>
        <v>0</v>
      </c>
      <c r="BL21" s="87">
        <f>Production!BK26</f>
        <v>0</v>
      </c>
      <c r="BM21" s="87">
        <f>Production!BL26</f>
        <v>0</v>
      </c>
      <c r="BN21" s="87">
        <f>Production!BM26</f>
        <v>0</v>
      </c>
      <c r="BO21" s="87">
        <f>Production!BN26</f>
        <v>0</v>
      </c>
      <c r="BP21" s="87">
        <f>Production!BO26</f>
        <v>475000</v>
      </c>
      <c r="BQ21" s="87">
        <f>Production!BP26</f>
        <v>0</v>
      </c>
      <c r="BR21" s="87">
        <f>Production!BQ26</f>
        <v>0</v>
      </c>
      <c r="BS21" s="87">
        <f>Production!BR26</f>
        <v>0</v>
      </c>
      <c r="BT21" s="87">
        <f>Production!BS26</f>
        <v>0</v>
      </c>
      <c r="BU21" s="87">
        <f>Production!BT26</f>
        <v>0</v>
      </c>
      <c r="BV21" s="87">
        <f>Production!BU26</f>
        <v>0</v>
      </c>
      <c r="BW21" s="87">
        <f>Production!BV26</f>
        <v>0</v>
      </c>
      <c r="BX21" s="87">
        <f>Production!BW26</f>
        <v>0</v>
      </c>
      <c r="BY21" s="87">
        <f>Production!BX26</f>
        <v>0</v>
      </c>
      <c r="BZ21" s="87">
        <f>Production!BY26</f>
        <v>0</v>
      </c>
      <c r="CA21" s="87">
        <f>Production!BZ26</f>
        <v>0</v>
      </c>
      <c r="CB21" s="87">
        <f>Production!CA26</f>
        <v>475000</v>
      </c>
      <c r="CC21" s="87">
        <f>Production!CB26</f>
        <v>0</v>
      </c>
      <c r="CD21" s="87">
        <f>Production!CC26</f>
        <v>0</v>
      </c>
      <c r="CE21" s="87">
        <f>Production!CD26</f>
        <v>0</v>
      </c>
      <c r="CF21" s="87">
        <f>Production!CE26</f>
        <v>0</v>
      </c>
      <c r="CG21" s="87">
        <f>Production!CF26</f>
        <v>0</v>
      </c>
      <c r="CH21" s="87">
        <f>Production!CG26</f>
        <v>0</v>
      </c>
      <c r="CI21" s="87">
        <f>Production!CH26</f>
        <v>0</v>
      </c>
      <c r="CJ21" s="87">
        <f>Production!CI26</f>
        <v>0</v>
      </c>
      <c r="CK21" s="87">
        <f>Production!CJ26</f>
        <v>0</v>
      </c>
      <c r="CL21" s="87">
        <f>Production!CK26</f>
        <v>0</v>
      </c>
      <c r="CM21" s="87">
        <f>Production!CL26</f>
        <v>475000</v>
      </c>
      <c r="CN21" s="87">
        <f>Production!CM26</f>
        <v>0</v>
      </c>
      <c r="CO21" s="87">
        <f>Production!CN26</f>
        <v>0</v>
      </c>
      <c r="CP21" s="87">
        <f>Production!CO26</f>
        <v>0</v>
      </c>
      <c r="CQ21" s="87">
        <f>Production!CP26</f>
        <v>0</v>
      </c>
      <c r="CR21" s="87">
        <f>Production!CQ26</f>
        <v>0</v>
      </c>
      <c r="CS21" s="87">
        <f>Production!CR26</f>
        <v>0</v>
      </c>
      <c r="CT21" s="87">
        <f>Production!CS26</f>
        <v>0</v>
      </c>
      <c r="CU21" s="87">
        <f>Production!CT26</f>
        <v>0</v>
      </c>
      <c r="CV21" s="87">
        <f>Production!CU26</f>
        <v>0</v>
      </c>
      <c r="CW21" s="87">
        <f>Production!CV26</f>
        <v>0</v>
      </c>
      <c r="CX21" s="87">
        <f>Production!CW26</f>
        <v>0</v>
      </c>
      <c r="CY21" s="87">
        <f>Production!CX26</f>
        <v>475000</v>
      </c>
      <c r="CZ21" s="87">
        <f>Production!CY26</f>
        <v>0</v>
      </c>
      <c r="DA21" s="87">
        <f>Production!CZ26</f>
        <v>0</v>
      </c>
      <c r="DB21" s="186"/>
      <c r="DC21" s="186"/>
    </row>
    <row r="22" spans="1:107" s="95" customFormat="1" ht="17.25" x14ac:dyDescent="0.4">
      <c r="A22" s="9" t="s">
        <v>223</v>
      </c>
      <c r="C22" s="156">
        <f t="shared" si="48"/>
        <v>1485000</v>
      </c>
      <c r="D22" s="156">
        <f t="shared" si="51"/>
        <v>8525000</v>
      </c>
      <c r="E22" s="156">
        <f t="shared" si="49"/>
        <v>7425000</v>
      </c>
      <c r="F22" s="156">
        <f t="shared" si="50"/>
        <v>8525000</v>
      </c>
      <c r="G22" s="201">
        <f t="shared" si="52"/>
        <v>8525000</v>
      </c>
      <c r="H22" s="201">
        <f t="shared" si="53"/>
        <v>8525000</v>
      </c>
      <c r="I22" s="201">
        <f t="shared" si="54"/>
        <v>8525000</v>
      </c>
      <c r="J22" s="100">
        <f t="shared" ref="J22:R22" si="55">SUM(J12:J15)</f>
        <v>0</v>
      </c>
      <c r="K22" s="100">
        <f t="shared" si="55"/>
        <v>0</v>
      </c>
      <c r="L22" s="100">
        <f t="shared" si="55"/>
        <v>0</v>
      </c>
      <c r="M22" s="100">
        <f t="shared" si="55"/>
        <v>0</v>
      </c>
      <c r="N22" s="100">
        <f t="shared" si="55"/>
        <v>0</v>
      </c>
      <c r="O22" s="100">
        <f t="shared" si="55"/>
        <v>0</v>
      </c>
      <c r="P22" s="100">
        <f t="shared" si="55"/>
        <v>0</v>
      </c>
      <c r="Q22" s="100">
        <f t="shared" si="55"/>
        <v>0</v>
      </c>
      <c r="R22" s="100">
        <f t="shared" si="55"/>
        <v>0</v>
      </c>
      <c r="S22" s="100">
        <f>S17+S18+S19+S21</f>
        <v>0</v>
      </c>
      <c r="T22" s="100">
        <f t="shared" ref="T22:AD22" si="56">SUM(T12:T15)</f>
        <v>1485000</v>
      </c>
      <c r="U22" s="100">
        <f t="shared" si="56"/>
        <v>0</v>
      </c>
      <c r="V22" s="100">
        <f t="shared" si="56"/>
        <v>0</v>
      </c>
      <c r="W22" s="100">
        <f t="shared" si="56"/>
        <v>0</v>
      </c>
      <c r="X22" s="100">
        <f t="shared" si="56"/>
        <v>0</v>
      </c>
      <c r="Y22" s="100">
        <f t="shared" si="56"/>
        <v>0</v>
      </c>
      <c r="Z22" s="100">
        <f t="shared" si="56"/>
        <v>0</v>
      </c>
      <c r="AA22" s="100">
        <f t="shared" si="56"/>
        <v>0</v>
      </c>
      <c r="AB22" s="100">
        <f t="shared" si="56"/>
        <v>0</v>
      </c>
      <c r="AC22" s="100">
        <f t="shared" si="56"/>
        <v>0</v>
      </c>
      <c r="AD22" s="100">
        <f t="shared" si="56"/>
        <v>0</v>
      </c>
      <c r="AE22" s="193">
        <f>SUM(AE12:AE21)</f>
        <v>0</v>
      </c>
      <c r="AF22" s="100">
        <f>SUM(AF12:AF21)</f>
        <v>8525000</v>
      </c>
      <c r="AG22" s="100">
        <f t="shared" ref="AG22:AP22" si="57">SUM(AG12:AG15)</f>
        <v>0</v>
      </c>
      <c r="AH22" s="100">
        <f t="shared" si="57"/>
        <v>0</v>
      </c>
      <c r="AI22" s="100">
        <f t="shared" si="57"/>
        <v>0</v>
      </c>
      <c r="AJ22" s="100">
        <f t="shared" si="57"/>
        <v>0</v>
      </c>
      <c r="AK22" s="100">
        <f t="shared" si="57"/>
        <v>0</v>
      </c>
      <c r="AL22" s="100">
        <f t="shared" si="57"/>
        <v>0</v>
      </c>
      <c r="AM22" s="100">
        <f t="shared" si="57"/>
        <v>0</v>
      </c>
      <c r="AN22" s="100">
        <f t="shared" si="57"/>
        <v>0</v>
      </c>
      <c r="AO22" s="100">
        <f t="shared" si="57"/>
        <v>0</v>
      </c>
      <c r="AP22" s="100">
        <f t="shared" si="57"/>
        <v>0</v>
      </c>
      <c r="AQ22" s="100">
        <f>AQ17+AQ18+AQ19+AQ20+AQ21</f>
        <v>0</v>
      </c>
      <c r="AR22" s="100">
        <f t="shared" ref="AR22:BB22" si="58">SUM(AR12:AR15)</f>
        <v>7425000</v>
      </c>
      <c r="AS22" s="100">
        <f t="shared" si="58"/>
        <v>0</v>
      </c>
      <c r="AT22" s="100">
        <f t="shared" si="58"/>
        <v>0</v>
      </c>
      <c r="AU22" s="100">
        <f t="shared" si="58"/>
        <v>0</v>
      </c>
      <c r="AV22" s="100">
        <f t="shared" si="58"/>
        <v>0</v>
      </c>
      <c r="AW22" s="100">
        <f t="shared" si="58"/>
        <v>0</v>
      </c>
      <c r="AX22" s="100">
        <f t="shared" si="58"/>
        <v>0</v>
      </c>
      <c r="AY22" s="100">
        <f t="shared" si="58"/>
        <v>0</v>
      </c>
      <c r="AZ22" s="100">
        <f t="shared" si="58"/>
        <v>0</v>
      </c>
      <c r="BA22" s="100">
        <f t="shared" si="58"/>
        <v>0</v>
      </c>
      <c r="BB22" s="100">
        <f t="shared" si="58"/>
        <v>0</v>
      </c>
      <c r="BC22" s="100">
        <v>0</v>
      </c>
      <c r="BD22" s="100">
        <f>SUM(BD12:BD21)</f>
        <v>8525000</v>
      </c>
      <c r="BE22" s="100">
        <f t="shared" ref="BE22:BK22" si="59">SUM(BE12:BE15)</f>
        <v>0</v>
      </c>
      <c r="BF22" s="100">
        <f t="shared" si="59"/>
        <v>0</v>
      </c>
      <c r="BG22" s="100">
        <f t="shared" si="59"/>
        <v>0</v>
      </c>
      <c r="BH22" s="100">
        <f t="shared" si="59"/>
        <v>0</v>
      </c>
      <c r="BI22" s="100">
        <f t="shared" si="59"/>
        <v>0</v>
      </c>
      <c r="BJ22" s="100">
        <f t="shared" si="59"/>
        <v>0</v>
      </c>
      <c r="BK22" s="100">
        <f t="shared" si="59"/>
        <v>0</v>
      </c>
      <c r="BL22" s="100">
        <f t="shared" ref="BL22:CC22" si="60">SUM(BL12:BL15)</f>
        <v>0</v>
      </c>
      <c r="BM22" s="100">
        <f t="shared" si="60"/>
        <v>0</v>
      </c>
      <c r="BN22" s="100">
        <f t="shared" si="60"/>
        <v>0</v>
      </c>
      <c r="BO22" s="100">
        <f t="shared" si="60"/>
        <v>0</v>
      </c>
      <c r="BP22" s="100">
        <f>SUM(BP12:BP21)</f>
        <v>8525000</v>
      </c>
      <c r="BQ22" s="100">
        <f t="shared" si="60"/>
        <v>0</v>
      </c>
      <c r="BR22" s="100">
        <f t="shared" si="60"/>
        <v>0</v>
      </c>
      <c r="BS22" s="100">
        <f t="shared" si="60"/>
        <v>0</v>
      </c>
      <c r="BT22" s="100">
        <f t="shared" si="60"/>
        <v>0</v>
      </c>
      <c r="BU22" s="100">
        <f t="shared" si="60"/>
        <v>0</v>
      </c>
      <c r="BV22" s="100">
        <f t="shared" si="60"/>
        <v>0</v>
      </c>
      <c r="BW22" s="100">
        <f t="shared" si="60"/>
        <v>0</v>
      </c>
      <c r="BX22" s="100">
        <f t="shared" si="60"/>
        <v>0</v>
      </c>
      <c r="BY22" s="100">
        <f t="shared" si="60"/>
        <v>0</v>
      </c>
      <c r="BZ22" s="100">
        <f t="shared" si="60"/>
        <v>0</v>
      </c>
      <c r="CA22" s="100">
        <f t="shared" si="60"/>
        <v>0</v>
      </c>
      <c r="CB22" s="100">
        <f>SUM(CB12:CB21)</f>
        <v>8525000</v>
      </c>
      <c r="CC22" s="100">
        <f t="shared" si="60"/>
        <v>0</v>
      </c>
      <c r="CD22" s="100">
        <f t="shared" ref="CD22:CL22" si="61">SUM(CD12:CD15)</f>
        <v>0</v>
      </c>
      <c r="CE22" s="100">
        <f t="shared" si="61"/>
        <v>0</v>
      </c>
      <c r="CF22" s="100">
        <f t="shared" si="61"/>
        <v>0</v>
      </c>
      <c r="CG22" s="100">
        <f t="shared" si="61"/>
        <v>0</v>
      </c>
      <c r="CH22" s="100">
        <f t="shared" si="61"/>
        <v>0</v>
      </c>
      <c r="CI22" s="100">
        <f t="shared" si="61"/>
        <v>0</v>
      </c>
      <c r="CJ22" s="100">
        <f t="shared" si="61"/>
        <v>0</v>
      </c>
      <c r="CK22" s="100">
        <f t="shared" si="61"/>
        <v>0</v>
      </c>
      <c r="CL22" s="100">
        <f t="shared" si="61"/>
        <v>0</v>
      </c>
      <c r="CM22" s="100">
        <f>SUM(CM12:CM21)</f>
        <v>8525000</v>
      </c>
      <c r="CN22" s="100">
        <f>SUM(CN12:CN21)</f>
        <v>0</v>
      </c>
      <c r="CO22" s="100">
        <f t="shared" ref="CO22:CX22" si="62">SUM(CO12:CO15)</f>
        <v>0</v>
      </c>
      <c r="CP22" s="100">
        <f t="shared" si="62"/>
        <v>0</v>
      </c>
      <c r="CQ22" s="100">
        <f t="shared" si="62"/>
        <v>0</v>
      </c>
      <c r="CR22" s="100">
        <f t="shared" si="62"/>
        <v>0</v>
      </c>
      <c r="CS22" s="100">
        <f t="shared" si="62"/>
        <v>0</v>
      </c>
      <c r="CT22" s="100">
        <f t="shared" si="62"/>
        <v>0</v>
      </c>
      <c r="CU22" s="100">
        <f t="shared" si="62"/>
        <v>0</v>
      </c>
      <c r="CV22" s="100">
        <f t="shared" si="62"/>
        <v>0</v>
      </c>
      <c r="CW22" s="100">
        <f t="shared" si="62"/>
        <v>0</v>
      </c>
      <c r="CX22" s="100">
        <f t="shared" si="62"/>
        <v>0</v>
      </c>
      <c r="CY22" s="100">
        <f>SUM(CY12:CY21)</f>
        <v>8525000</v>
      </c>
      <c r="CZ22" s="100">
        <f t="shared" ref="CZ22" si="63">SUM(CZ12:CZ21)</f>
        <v>0</v>
      </c>
      <c r="DA22" s="100">
        <f t="shared" ref="DA22" si="64">SUM(DA12:DA15)</f>
        <v>0</v>
      </c>
      <c r="DB22" s="100"/>
      <c r="DC22" s="100"/>
    </row>
    <row r="23" spans="1:107" x14ac:dyDescent="0.25">
      <c r="C23" s="93"/>
      <c r="D23" s="93"/>
      <c r="E23" s="93"/>
      <c r="F23" s="93"/>
      <c r="G23" s="93"/>
      <c r="H23" s="93"/>
      <c r="I23" s="93"/>
    </row>
    <row r="24" spans="1:107" x14ac:dyDescent="0.25">
      <c r="A24" s="94" t="s">
        <v>82</v>
      </c>
      <c r="B24" s="95"/>
      <c r="C24" s="97">
        <f>SUM(C22,C32,C41,C45,C47)</f>
        <v>11873258.333333332</v>
      </c>
      <c r="D24" s="97">
        <f t="shared" ref="D24:H24" si="65">SUM(D22,D32,D41,D45,D47)</f>
        <v>21971150</v>
      </c>
      <c r="E24" s="97">
        <f t="shared" si="65"/>
        <v>28343637.5</v>
      </c>
      <c r="F24" s="97">
        <f t="shared" si="65"/>
        <v>34889500.000000007</v>
      </c>
      <c r="G24" s="97">
        <f t="shared" si="65"/>
        <v>35389500.000000007</v>
      </c>
      <c r="H24" s="97">
        <f t="shared" si="65"/>
        <v>35389500.000000007</v>
      </c>
      <c r="I24" s="97">
        <f t="shared" ref="I24" si="66">SUM(I22,I32,I41,I45,I47)</f>
        <v>34964500.000000007</v>
      </c>
      <c r="J24" s="97">
        <f t="shared" ref="J24:AO24" si="67">SUM(J32,J41,J45,J47)</f>
        <v>793583.33333333326</v>
      </c>
      <c r="K24" s="97">
        <f t="shared" si="67"/>
        <v>786708.33333333326</v>
      </c>
      <c r="L24" s="97">
        <f t="shared" si="67"/>
        <v>786708.33333333326</v>
      </c>
      <c r="M24" s="97">
        <f t="shared" si="67"/>
        <v>786708.33333333326</v>
      </c>
      <c r="N24" s="97">
        <f t="shared" si="67"/>
        <v>804208.33333333326</v>
      </c>
      <c r="O24" s="97">
        <f t="shared" si="67"/>
        <v>921916.66666666663</v>
      </c>
      <c r="P24" s="97">
        <f t="shared" si="67"/>
        <v>904416.66666666663</v>
      </c>
      <c r="Q24" s="97">
        <f t="shared" si="67"/>
        <v>904416.66666666663</v>
      </c>
      <c r="R24" s="97">
        <f t="shared" si="67"/>
        <v>904416.66666666663</v>
      </c>
      <c r="S24" s="97">
        <f t="shared" si="67"/>
        <v>922308.33333333326</v>
      </c>
      <c r="T24" s="97">
        <f t="shared" si="67"/>
        <v>936433.33333333326</v>
      </c>
      <c r="U24" s="97">
        <f t="shared" si="67"/>
        <v>936433.33333333326</v>
      </c>
      <c r="V24" s="97">
        <f t="shared" si="67"/>
        <v>1067291.6666666667</v>
      </c>
      <c r="W24" s="97">
        <f t="shared" si="67"/>
        <v>1090833.3333333333</v>
      </c>
      <c r="X24" s="97">
        <f t="shared" si="67"/>
        <v>1090833.3333333333</v>
      </c>
      <c r="Y24" s="97">
        <f t="shared" si="67"/>
        <v>1090833.3333333333</v>
      </c>
      <c r="Z24" s="97">
        <f t="shared" si="67"/>
        <v>1090833.3333333333</v>
      </c>
      <c r="AA24" s="97">
        <f t="shared" si="67"/>
        <v>1090833.3333333333</v>
      </c>
      <c r="AB24" s="97">
        <f t="shared" si="67"/>
        <v>1090833.3333333333</v>
      </c>
      <c r="AC24" s="97">
        <f t="shared" si="67"/>
        <v>1389166.6666666665</v>
      </c>
      <c r="AD24" s="97">
        <f t="shared" si="67"/>
        <v>1099166.6666666665</v>
      </c>
      <c r="AE24" s="97">
        <f t="shared" si="67"/>
        <v>1110466.6666666665</v>
      </c>
      <c r="AF24" s="97">
        <f t="shared" si="67"/>
        <v>1110466.6666666665</v>
      </c>
      <c r="AG24" s="97">
        <f t="shared" si="67"/>
        <v>1124591.6666666665</v>
      </c>
      <c r="AH24" s="97">
        <f t="shared" si="67"/>
        <v>1838195.8333333333</v>
      </c>
      <c r="AI24" s="97">
        <f t="shared" si="67"/>
        <v>1578195.8333333333</v>
      </c>
      <c r="AJ24" s="97">
        <f t="shared" si="67"/>
        <v>1563195.8333333333</v>
      </c>
      <c r="AK24" s="97">
        <f t="shared" si="67"/>
        <v>1563195.8333333333</v>
      </c>
      <c r="AL24" s="97">
        <f t="shared" si="67"/>
        <v>1563195.8333333333</v>
      </c>
      <c r="AM24" s="97">
        <f t="shared" si="67"/>
        <v>1563195.8333333333</v>
      </c>
      <c r="AN24" s="97">
        <f t="shared" si="67"/>
        <v>1563195.8333333333</v>
      </c>
      <c r="AO24" s="97">
        <f t="shared" si="67"/>
        <v>1638195.8333333333</v>
      </c>
      <c r="AP24" s="97">
        <f t="shared" ref="AP24:BK24" si="68">SUM(AP32,AP41,AP45,AP47)</f>
        <v>1563195.8333333333</v>
      </c>
      <c r="AQ24" s="97">
        <f t="shared" si="68"/>
        <v>2161625.0000000005</v>
      </c>
      <c r="AR24" s="97">
        <f t="shared" si="68"/>
        <v>2161625.0000000005</v>
      </c>
      <c r="AS24" s="97">
        <f t="shared" si="68"/>
        <v>2161625.0000000005</v>
      </c>
      <c r="AT24" s="97">
        <f t="shared" si="68"/>
        <v>2436625.0000000005</v>
      </c>
      <c r="AU24" s="97">
        <f t="shared" si="68"/>
        <v>2236625.0000000005</v>
      </c>
      <c r="AV24" s="97">
        <f t="shared" si="68"/>
        <v>2161625.0000000005</v>
      </c>
      <c r="AW24" s="97">
        <f t="shared" si="68"/>
        <v>2161625.0000000005</v>
      </c>
      <c r="AX24" s="97">
        <f t="shared" si="68"/>
        <v>2161625.0000000005</v>
      </c>
      <c r="AY24" s="97">
        <f t="shared" si="68"/>
        <v>2161625.0000000005</v>
      </c>
      <c r="AZ24" s="97">
        <f t="shared" si="68"/>
        <v>2161625.0000000005</v>
      </c>
      <c r="BA24" s="97">
        <f t="shared" si="68"/>
        <v>2236625.0000000005</v>
      </c>
      <c r="BB24" s="97">
        <f t="shared" si="68"/>
        <v>2161625.0000000005</v>
      </c>
      <c r="BC24" s="97">
        <f t="shared" si="68"/>
        <v>2161625.0000000005</v>
      </c>
      <c r="BD24" s="97">
        <f t="shared" si="68"/>
        <v>2161625.0000000005</v>
      </c>
      <c r="BE24" s="97">
        <f t="shared" si="68"/>
        <v>2161625.0000000005</v>
      </c>
      <c r="BF24" s="97">
        <f t="shared" si="68"/>
        <v>2478291.666666667</v>
      </c>
      <c r="BG24" s="97">
        <f t="shared" si="68"/>
        <v>2278291.666666667</v>
      </c>
      <c r="BH24" s="97">
        <f t="shared" si="68"/>
        <v>2203291.666666667</v>
      </c>
      <c r="BI24" s="97">
        <f t="shared" si="68"/>
        <v>2203291.666666667</v>
      </c>
      <c r="BJ24" s="97">
        <f t="shared" si="68"/>
        <v>2203291.666666667</v>
      </c>
      <c r="BK24" s="97">
        <f t="shared" si="68"/>
        <v>2203291.666666667</v>
      </c>
      <c r="BL24" s="97">
        <f t="shared" ref="BL24:CC24" si="69">SUM(BL32,BL41,BL45,BL47)</f>
        <v>2203291.666666667</v>
      </c>
      <c r="BM24" s="97">
        <f t="shared" si="69"/>
        <v>2203291.666666667</v>
      </c>
      <c r="BN24" s="97">
        <f t="shared" si="69"/>
        <v>2278291.666666667</v>
      </c>
      <c r="BO24" s="97">
        <f t="shared" si="69"/>
        <v>2203291.666666667</v>
      </c>
      <c r="BP24" s="97">
        <f t="shared" si="69"/>
        <v>2203291.666666667</v>
      </c>
      <c r="BQ24" s="97">
        <f t="shared" si="69"/>
        <v>2203291.666666667</v>
      </c>
      <c r="BR24" s="97">
        <f>SUM(BR32,BR41,BR45,BR47)</f>
        <v>2478291.666666667</v>
      </c>
      <c r="BS24" s="97">
        <f t="shared" si="69"/>
        <v>2203291.666666667</v>
      </c>
      <c r="BT24" s="97">
        <f t="shared" si="69"/>
        <v>2203291.666666667</v>
      </c>
      <c r="BU24" s="97">
        <f t="shared" si="69"/>
        <v>2278291.666666667</v>
      </c>
      <c r="BV24" s="97">
        <f t="shared" si="69"/>
        <v>2203291.666666667</v>
      </c>
      <c r="BW24" s="97">
        <f t="shared" si="69"/>
        <v>2203291.666666667</v>
      </c>
      <c r="BX24" s="97">
        <f t="shared" si="69"/>
        <v>2203291.666666667</v>
      </c>
      <c r="BY24" s="97">
        <f t="shared" si="69"/>
        <v>2203291.666666667</v>
      </c>
      <c r="BZ24" s="97">
        <f t="shared" si="69"/>
        <v>2203291.666666667</v>
      </c>
      <c r="CA24" s="97">
        <f t="shared" si="69"/>
        <v>2203291.666666667</v>
      </c>
      <c r="CB24" s="97">
        <f t="shared" si="69"/>
        <v>2278291.666666667</v>
      </c>
      <c r="CC24" s="97">
        <f t="shared" si="69"/>
        <v>2203291.666666667</v>
      </c>
      <c r="CD24" s="97">
        <f>SUM(CD32,CD41,CD45,CD47)</f>
        <v>2203291.666666667</v>
      </c>
      <c r="CE24" s="97">
        <f t="shared" ref="CE24:CP24" si="70">SUM(CE32,CE41,CE45,CE47)</f>
        <v>2203291.666666667</v>
      </c>
      <c r="CF24" s="97">
        <f t="shared" si="70"/>
        <v>2203291.666666667</v>
      </c>
      <c r="CG24" s="97">
        <f t="shared" si="70"/>
        <v>2203291.666666667</v>
      </c>
      <c r="CH24" s="97">
        <f t="shared" si="70"/>
        <v>2203291.666666667</v>
      </c>
      <c r="CI24" s="97">
        <f t="shared" si="70"/>
        <v>2203291.666666667</v>
      </c>
      <c r="CJ24" s="97">
        <f t="shared" si="70"/>
        <v>2203291.666666667</v>
      </c>
      <c r="CK24" s="97">
        <f t="shared" si="70"/>
        <v>2203291.666666667</v>
      </c>
      <c r="CL24" s="97">
        <f t="shared" si="70"/>
        <v>2203291.666666667</v>
      </c>
      <c r="CM24" s="97">
        <f t="shared" si="70"/>
        <v>2203291.666666667</v>
      </c>
      <c r="CN24" s="97">
        <f t="shared" si="70"/>
        <v>2203291.666666667</v>
      </c>
      <c r="CO24" s="97">
        <f t="shared" si="70"/>
        <v>2203291.666666667</v>
      </c>
      <c r="CP24" s="97">
        <f t="shared" si="70"/>
        <v>2203291.666666667</v>
      </c>
      <c r="CQ24" s="97">
        <f t="shared" ref="CQ24:DA24" si="71">SUM(CQ32,CQ41,CQ45,CQ47)</f>
        <v>2203291.666666667</v>
      </c>
      <c r="CR24" s="97">
        <f t="shared" si="71"/>
        <v>2203291.666666667</v>
      </c>
      <c r="CS24" s="97">
        <f t="shared" si="71"/>
        <v>2203291.666666667</v>
      </c>
      <c r="CT24" s="97">
        <f t="shared" si="71"/>
        <v>2203291.666666667</v>
      </c>
      <c r="CU24" s="97">
        <f t="shared" si="71"/>
        <v>2203291.666666667</v>
      </c>
      <c r="CV24" s="97">
        <f t="shared" si="71"/>
        <v>2203291.666666667</v>
      </c>
      <c r="CW24" s="97">
        <f t="shared" si="71"/>
        <v>2203291.666666667</v>
      </c>
      <c r="CX24" s="97">
        <f t="shared" si="71"/>
        <v>2203291.666666667</v>
      </c>
      <c r="CY24" s="97">
        <f t="shared" si="71"/>
        <v>2203291.666666667</v>
      </c>
      <c r="CZ24" s="97">
        <f t="shared" si="71"/>
        <v>2203291.666666667</v>
      </c>
      <c r="DA24" s="97">
        <f t="shared" si="71"/>
        <v>2203291.666666667</v>
      </c>
      <c r="DB24" s="97"/>
      <c r="DC24" s="97"/>
    </row>
    <row r="25" spans="1:107" x14ac:dyDescent="0.25">
      <c r="A25" s="9" t="s">
        <v>83</v>
      </c>
      <c r="C25" s="93"/>
      <c r="D25" s="93"/>
      <c r="E25" s="93"/>
      <c r="F25" s="93"/>
      <c r="G25" s="93"/>
      <c r="H25" s="93"/>
      <c r="I25" s="93"/>
    </row>
    <row r="26" spans="1:107" x14ac:dyDescent="0.25">
      <c r="A26" s="12" t="s">
        <v>90</v>
      </c>
      <c r="C26" s="93">
        <f>SUM(J26:U26)</f>
        <v>905883.33333333326</v>
      </c>
      <c r="D26" s="93">
        <f>SUM(V26:AG26)</f>
        <v>3018983.333333333</v>
      </c>
      <c r="E26" s="93">
        <f>SUM(AH26:AS26)</f>
        <v>5094887.5</v>
      </c>
      <c r="F26" s="93">
        <f>SUM(AT26:BE26)</f>
        <v>10480750.000000006</v>
      </c>
      <c r="G26" s="93">
        <f t="shared" ref="G26:G31" si="72">SUM(BF26:BQ26)</f>
        <v>10480750.000000006</v>
      </c>
      <c r="H26" s="93">
        <f t="shared" ref="H26:H31" si="73">SUM(BR26:CC26)</f>
        <v>10480750.000000006</v>
      </c>
      <c r="I26" s="93">
        <f t="shared" ref="I26:I31" si="74">SUM(CD26:CO26)</f>
        <v>10480750.000000006</v>
      </c>
      <c r="J26" s="87">
        <f>OpEx!J11</f>
        <v>0</v>
      </c>
      <c r="K26" s="87">
        <f>OpEx!K11</f>
        <v>0</v>
      </c>
      <c r="L26" s="87">
        <f>OpEx!L11</f>
        <v>0</v>
      </c>
      <c r="M26" s="87">
        <f>OpEx!M11</f>
        <v>0</v>
      </c>
      <c r="N26" s="87">
        <f>OpEx!N11</f>
        <v>0</v>
      </c>
      <c r="O26" s="87">
        <f>OpEx!O11</f>
        <v>117708.33333333333</v>
      </c>
      <c r="P26" s="87">
        <f>OpEx!P11</f>
        <v>117708.33333333333</v>
      </c>
      <c r="Q26" s="87">
        <f>OpEx!Q11</f>
        <v>117708.33333333333</v>
      </c>
      <c r="R26" s="87">
        <f>OpEx!R11</f>
        <v>117708.33333333333</v>
      </c>
      <c r="S26" s="87">
        <f>OpEx!S11</f>
        <v>135600</v>
      </c>
      <c r="T26" s="87">
        <f>OpEx!T11</f>
        <v>149725</v>
      </c>
      <c r="U26" s="87">
        <f>OpEx!U11</f>
        <v>149725</v>
      </c>
      <c r="V26" s="87">
        <f>OpEx!V11</f>
        <v>226000</v>
      </c>
      <c r="W26" s="87">
        <f>OpEx!W11</f>
        <v>249541.66666666666</v>
      </c>
      <c r="X26" s="87">
        <f>OpEx!X11</f>
        <v>249541.66666666666</v>
      </c>
      <c r="Y26" s="87">
        <f>OpEx!Y11</f>
        <v>249541.66666666666</v>
      </c>
      <c r="Z26" s="87">
        <f>OpEx!Z11</f>
        <v>249541.66666666666</v>
      </c>
      <c r="AA26" s="87">
        <f>OpEx!AA11</f>
        <v>249541.66666666666</v>
      </c>
      <c r="AB26" s="87">
        <f>OpEx!AB11</f>
        <v>249541.66666666666</v>
      </c>
      <c r="AC26" s="87">
        <f>OpEx!AC11</f>
        <v>249541.66666666666</v>
      </c>
      <c r="AD26" s="87">
        <f>OpEx!AD11</f>
        <v>249541.66666666666</v>
      </c>
      <c r="AE26" s="87">
        <f>OpEx!AE11</f>
        <v>260841.66666666666</v>
      </c>
      <c r="AF26" s="87">
        <f>OpEx!AF11</f>
        <v>260841.66666666666</v>
      </c>
      <c r="AG26" s="87">
        <f>OpEx!AG11</f>
        <v>274966.66666666663</v>
      </c>
      <c r="AH26" s="87">
        <f>OpEx!AH11</f>
        <v>274966.66666666663</v>
      </c>
      <c r="AI26" s="87">
        <f>OpEx!AI11</f>
        <v>274966.66666666663</v>
      </c>
      <c r="AJ26" s="87">
        <f>OpEx!AJ11</f>
        <v>274966.66666666663</v>
      </c>
      <c r="AK26" s="87">
        <f>OpEx!AK11</f>
        <v>274966.66666666663</v>
      </c>
      <c r="AL26" s="87">
        <f>OpEx!AL11</f>
        <v>274966.66666666663</v>
      </c>
      <c r="AM26" s="87">
        <f>OpEx!AM11</f>
        <v>274966.66666666663</v>
      </c>
      <c r="AN26" s="87">
        <f>OpEx!AN11</f>
        <v>274966.66666666663</v>
      </c>
      <c r="AO26" s="87">
        <f>OpEx!AO11</f>
        <v>274966.66666666663</v>
      </c>
      <c r="AP26" s="87">
        <f>OpEx!AP11</f>
        <v>274966.66666666663</v>
      </c>
      <c r="AQ26" s="87">
        <f>OpEx!AQ11</f>
        <v>873395.83333333349</v>
      </c>
      <c r="AR26" s="87">
        <f>OpEx!AR11</f>
        <v>873395.83333333349</v>
      </c>
      <c r="AS26" s="87">
        <f>OpEx!AS11</f>
        <v>873395.83333333349</v>
      </c>
      <c r="AT26" s="87">
        <f>OpEx!AT11</f>
        <v>873395.83333333349</v>
      </c>
      <c r="AU26" s="87">
        <f>OpEx!AU11</f>
        <v>873395.83333333349</v>
      </c>
      <c r="AV26" s="87">
        <f>OpEx!AV11</f>
        <v>873395.83333333349</v>
      </c>
      <c r="AW26" s="87">
        <f>OpEx!AW11</f>
        <v>873395.83333333349</v>
      </c>
      <c r="AX26" s="87">
        <f>OpEx!AX11</f>
        <v>873395.83333333349</v>
      </c>
      <c r="AY26" s="87">
        <f>OpEx!AY11</f>
        <v>873395.83333333349</v>
      </c>
      <c r="AZ26" s="87">
        <f>OpEx!AZ11</f>
        <v>873395.83333333349</v>
      </c>
      <c r="BA26" s="87">
        <f>OpEx!BA11</f>
        <v>873395.83333333349</v>
      </c>
      <c r="BB26" s="87">
        <f>OpEx!BB11</f>
        <v>873395.83333333349</v>
      </c>
      <c r="BC26" s="87">
        <f>OpEx!BC11</f>
        <v>873395.83333333349</v>
      </c>
      <c r="BD26" s="87">
        <f>OpEx!BD11</f>
        <v>873395.83333333349</v>
      </c>
      <c r="BE26" s="87">
        <f>OpEx!BE11</f>
        <v>873395.83333333349</v>
      </c>
      <c r="BF26" s="87">
        <f>OpEx!BF11</f>
        <v>873395.83333333349</v>
      </c>
      <c r="BG26" s="87">
        <f>OpEx!BG11</f>
        <v>873395.83333333349</v>
      </c>
      <c r="BH26" s="87">
        <f>OpEx!BH11</f>
        <v>873395.83333333349</v>
      </c>
      <c r="BI26" s="87">
        <f>OpEx!BI11</f>
        <v>873395.83333333349</v>
      </c>
      <c r="BJ26" s="87">
        <f>OpEx!BJ11</f>
        <v>873395.83333333349</v>
      </c>
      <c r="BK26" s="87">
        <f>OpEx!BK11</f>
        <v>873395.83333333349</v>
      </c>
      <c r="BL26" s="87">
        <f>OpEx!BL11</f>
        <v>873395.83333333349</v>
      </c>
      <c r="BM26" s="87">
        <f>OpEx!BM11</f>
        <v>873395.83333333349</v>
      </c>
      <c r="BN26" s="87">
        <f>OpEx!BN11</f>
        <v>873395.83333333349</v>
      </c>
      <c r="BO26" s="87">
        <f>OpEx!BO11</f>
        <v>873395.83333333349</v>
      </c>
      <c r="BP26" s="87">
        <f>OpEx!BP11</f>
        <v>873395.83333333349</v>
      </c>
      <c r="BQ26" s="87">
        <f>OpEx!BQ11</f>
        <v>873395.83333333349</v>
      </c>
      <c r="BR26" s="87">
        <f>OpEx!BR11</f>
        <v>873395.83333333349</v>
      </c>
      <c r="BS26" s="87">
        <f>OpEx!BS11</f>
        <v>873395.83333333349</v>
      </c>
      <c r="BT26" s="87">
        <f>OpEx!BT11</f>
        <v>873395.83333333349</v>
      </c>
      <c r="BU26" s="87">
        <f>OpEx!BU11</f>
        <v>873395.83333333349</v>
      </c>
      <c r="BV26" s="87">
        <f>OpEx!BV11</f>
        <v>873395.83333333349</v>
      </c>
      <c r="BW26" s="87">
        <f>OpEx!BW11</f>
        <v>873395.83333333349</v>
      </c>
      <c r="BX26" s="87">
        <f>OpEx!BX11</f>
        <v>873395.83333333349</v>
      </c>
      <c r="BY26" s="87">
        <f>OpEx!BY11</f>
        <v>873395.83333333349</v>
      </c>
      <c r="BZ26" s="87">
        <f>OpEx!BZ11</f>
        <v>873395.83333333349</v>
      </c>
      <c r="CA26" s="87">
        <f>OpEx!CA11</f>
        <v>873395.83333333349</v>
      </c>
      <c r="CB26" s="87">
        <f>OpEx!CB11</f>
        <v>873395.83333333349</v>
      </c>
      <c r="CC26" s="87">
        <f>OpEx!CC11</f>
        <v>873395.83333333349</v>
      </c>
      <c r="CD26" s="87">
        <f>OpEx!CD11</f>
        <v>873395.83333333349</v>
      </c>
      <c r="CE26" s="87">
        <f>OpEx!CE11</f>
        <v>873395.83333333349</v>
      </c>
      <c r="CF26" s="87">
        <f>OpEx!CF11</f>
        <v>873395.83333333349</v>
      </c>
      <c r="CG26" s="87">
        <f>OpEx!CG11</f>
        <v>873395.83333333349</v>
      </c>
      <c r="CH26" s="87">
        <f>OpEx!CH11</f>
        <v>873395.83333333349</v>
      </c>
      <c r="CI26" s="87">
        <f>OpEx!CI11</f>
        <v>873395.83333333349</v>
      </c>
      <c r="CJ26" s="87">
        <f>OpEx!CJ11</f>
        <v>873395.83333333349</v>
      </c>
      <c r="CK26" s="87">
        <f>OpEx!CK11</f>
        <v>873395.83333333349</v>
      </c>
      <c r="CL26" s="87">
        <f>OpEx!CL11</f>
        <v>873395.83333333349</v>
      </c>
      <c r="CM26" s="87">
        <f>OpEx!CM11</f>
        <v>873395.83333333349</v>
      </c>
      <c r="CN26" s="87">
        <f>OpEx!CN11</f>
        <v>873395.83333333349</v>
      </c>
      <c r="CO26" s="87">
        <f>OpEx!CO11</f>
        <v>873395.83333333349</v>
      </c>
      <c r="CP26" s="87">
        <f>OpEx!CP11</f>
        <v>873395.83333333349</v>
      </c>
      <c r="CQ26" s="87">
        <f>OpEx!CQ11</f>
        <v>873395.83333333349</v>
      </c>
      <c r="CR26" s="87">
        <f>OpEx!CR11</f>
        <v>873395.83333333349</v>
      </c>
      <c r="CS26" s="87">
        <f>OpEx!CS11</f>
        <v>873395.83333333349</v>
      </c>
      <c r="CT26" s="87">
        <f>OpEx!CT11</f>
        <v>873395.83333333349</v>
      </c>
      <c r="CU26" s="87">
        <f>OpEx!CU11</f>
        <v>873395.83333333349</v>
      </c>
      <c r="CV26" s="87">
        <f>OpEx!CV11</f>
        <v>873395.83333333349</v>
      </c>
      <c r="CW26" s="87">
        <f>OpEx!CW11</f>
        <v>873395.83333333349</v>
      </c>
      <c r="CX26" s="87">
        <f>OpEx!CX11</f>
        <v>873395.83333333349</v>
      </c>
      <c r="CY26" s="87">
        <f>OpEx!CY11</f>
        <v>873395.83333333349</v>
      </c>
      <c r="CZ26" s="87">
        <f>OpEx!CZ11</f>
        <v>873395.83333333349</v>
      </c>
      <c r="DA26" s="87">
        <f>OpEx!DA11</f>
        <v>873395.83333333349</v>
      </c>
      <c r="DB26" s="87"/>
      <c r="DC26" s="87"/>
    </row>
    <row r="27" spans="1:107" x14ac:dyDescent="0.25">
      <c r="A27" s="12" t="s">
        <v>123</v>
      </c>
      <c r="C27" s="93">
        <f t="shared" ref="C27:C32" si="75">SUM(J27:U27)</f>
        <v>0</v>
      </c>
      <c r="D27" s="93">
        <f t="shared" ref="D27:D31" si="76">SUM(V27:AG27)</f>
        <v>15000</v>
      </c>
      <c r="E27" s="93">
        <f t="shared" ref="E27:E31" si="77">SUM(AH27:AS27)</f>
        <v>90000</v>
      </c>
      <c r="F27" s="93">
        <f t="shared" ref="F27:F31" si="78">SUM(AT27:BE27)</f>
        <v>150000</v>
      </c>
      <c r="G27" s="93">
        <f t="shared" si="72"/>
        <v>150000</v>
      </c>
      <c r="H27" s="93">
        <f t="shared" si="73"/>
        <v>150000</v>
      </c>
      <c r="I27" s="93">
        <f t="shared" si="74"/>
        <v>0</v>
      </c>
      <c r="J27" s="87">
        <f>OpEx!J12</f>
        <v>0</v>
      </c>
      <c r="K27" s="87">
        <f>OpEx!K12</f>
        <v>0</v>
      </c>
      <c r="L27" s="87">
        <f>OpEx!L12</f>
        <v>0</v>
      </c>
      <c r="M27" s="87">
        <f>OpEx!M12</f>
        <v>0</v>
      </c>
      <c r="N27" s="87">
        <f>OpEx!N12</f>
        <v>0</v>
      </c>
      <c r="O27" s="87">
        <f>OpEx!O12</f>
        <v>0</v>
      </c>
      <c r="P27" s="87">
        <f>OpEx!P12</f>
        <v>0</v>
      </c>
      <c r="Q27" s="87">
        <f>OpEx!Q12</f>
        <v>0</v>
      </c>
      <c r="R27" s="87">
        <f>OpEx!R12</f>
        <v>0</v>
      </c>
      <c r="S27" s="87">
        <f>OpEx!S12</f>
        <v>0</v>
      </c>
      <c r="T27" s="87">
        <f>OpEx!T12</f>
        <v>0</v>
      </c>
      <c r="U27" s="87">
        <f>OpEx!U12</f>
        <v>0</v>
      </c>
      <c r="V27" s="87">
        <f>OpEx!V12</f>
        <v>0</v>
      </c>
      <c r="W27" s="87">
        <f>OpEx!W12</f>
        <v>0</v>
      </c>
      <c r="X27" s="87">
        <f>OpEx!X12</f>
        <v>0</v>
      </c>
      <c r="Y27" s="87">
        <f>OpEx!Y12</f>
        <v>0</v>
      </c>
      <c r="Z27" s="87">
        <f>OpEx!Z12</f>
        <v>0</v>
      </c>
      <c r="AA27" s="87">
        <f>OpEx!AA12</f>
        <v>0</v>
      </c>
      <c r="AB27" s="87">
        <f>OpEx!AB12</f>
        <v>0</v>
      </c>
      <c r="AC27" s="87">
        <f>OpEx!AC12</f>
        <v>15000</v>
      </c>
      <c r="AD27" s="87">
        <f>OpEx!AD12</f>
        <v>0</v>
      </c>
      <c r="AE27" s="87">
        <f>OpEx!AE12</f>
        <v>0</v>
      </c>
      <c r="AF27" s="87">
        <f>OpEx!AF12</f>
        <v>0</v>
      </c>
      <c r="AG27" s="87">
        <f>OpEx!AG12</f>
        <v>0</v>
      </c>
      <c r="AH27" s="87">
        <f>OpEx!AH12</f>
        <v>0</v>
      </c>
      <c r="AI27" s="87">
        <f>OpEx!AI12</f>
        <v>15000</v>
      </c>
      <c r="AJ27" s="87">
        <f>OpEx!AJ12</f>
        <v>0</v>
      </c>
      <c r="AK27" s="87">
        <f>OpEx!AK12</f>
        <v>0</v>
      </c>
      <c r="AL27" s="87">
        <f>OpEx!AL12</f>
        <v>0</v>
      </c>
      <c r="AM27" s="87">
        <f>OpEx!AM12</f>
        <v>0</v>
      </c>
      <c r="AN27" s="87">
        <f>OpEx!AN12</f>
        <v>0</v>
      </c>
      <c r="AO27" s="87">
        <f>OpEx!AO12</f>
        <v>75000</v>
      </c>
      <c r="AP27" s="87">
        <f>OpEx!AP12</f>
        <v>0</v>
      </c>
      <c r="AQ27" s="87">
        <f>OpEx!AQ12</f>
        <v>0</v>
      </c>
      <c r="AR27" s="87">
        <f>OpEx!AR12</f>
        <v>0</v>
      </c>
      <c r="AS27" s="87">
        <f>OpEx!AS12</f>
        <v>0</v>
      </c>
      <c r="AT27" s="87">
        <f>OpEx!AT12</f>
        <v>0</v>
      </c>
      <c r="AU27" s="87">
        <f>OpEx!AU12</f>
        <v>75000</v>
      </c>
      <c r="AV27" s="87">
        <f>OpEx!AV12</f>
        <v>0</v>
      </c>
      <c r="AW27" s="87">
        <f>OpEx!AW12</f>
        <v>0</v>
      </c>
      <c r="AX27" s="87">
        <f>OpEx!AX12</f>
        <v>0</v>
      </c>
      <c r="AY27" s="87">
        <f>OpEx!AY12</f>
        <v>0</v>
      </c>
      <c r="AZ27" s="87">
        <f>OpEx!AZ12</f>
        <v>0</v>
      </c>
      <c r="BA27" s="87">
        <f>OpEx!BA12</f>
        <v>75000</v>
      </c>
      <c r="BB27" s="87">
        <f>OpEx!BB12</f>
        <v>0</v>
      </c>
      <c r="BC27" s="87">
        <f>OpEx!BC12</f>
        <v>0</v>
      </c>
      <c r="BD27" s="87">
        <f>OpEx!BD12</f>
        <v>0</v>
      </c>
      <c r="BE27" s="87">
        <f>OpEx!BE12</f>
        <v>0</v>
      </c>
      <c r="BF27" s="87">
        <f>OpEx!BF12</f>
        <v>0</v>
      </c>
      <c r="BG27" s="87">
        <f>OpEx!BG12</f>
        <v>75000</v>
      </c>
      <c r="BH27" s="87">
        <f>OpEx!BH12</f>
        <v>0</v>
      </c>
      <c r="BI27" s="87">
        <f>OpEx!BI12</f>
        <v>0</v>
      </c>
      <c r="BJ27" s="87">
        <f>OpEx!BJ12</f>
        <v>0</v>
      </c>
      <c r="BK27" s="87">
        <f>OpEx!BK12</f>
        <v>0</v>
      </c>
      <c r="BL27" s="87">
        <f>OpEx!BL12</f>
        <v>0</v>
      </c>
      <c r="BM27" s="87">
        <f>OpEx!BM12</f>
        <v>0</v>
      </c>
      <c r="BN27" s="87">
        <f>OpEx!BN12</f>
        <v>75000</v>
      </c>
      <c r="BO27" s="87">
        <f>OpEx!BO12</f>
        <v>0</v>
      </c>
      <c r="BP27" s="87">
        <f>OpEx!BP12</f>
        <v>0</v>
      </c>
      <c r="BQ27" s="87">
        <f>OpEx!BQ12</f>
        <v>0</v>
      </c>
      <c r="BR27" s="87">
        <f>OpEx!BR12</f>
        <v>0</v>
      </c>
      <c r="BS27" s="87">
        <f>OpEx!BS12</f>
        <v>0</v>
      </c>
      <c r="BT27" s="87">
        <f>OpEx!BT12</f>
        <v>0</v>
      </c>
      <c r="BU27" s="87">
        <f>OpEx!BU12</f>
        <v>75000</v>
      </c>
      <c r="BV27" s="87">
        <f>OpEx!BV12</f>
        <v>0</v>
      </c>
      <c r="BW27" s="87">
        <f>OpEx!BW12</f>
        <v>0</v>
      </c>
      <c r="BX27" s="87">
        <f>OpEx!BX12</f>
        <v>0</v>
      </c>
      <c r="BY27" s="87">
        <f>OpEx!BY12</f>
        <v>0</v>
      </c>
      <c r="BZ27" s="87">
        <f>OpEx!BZ12</f>
        <v>0</v>
      </c>
      <c r="CA27" s="87">
        <f>OpEx!CA12</f>
        <v>0</v>
      </c>
      <c r="CB27" s="87">
        <f>OpEx!CB12</f>
        <v>75000</v>
      </c>
      <c r="CC27" s="87">
        <f>OpEx!CC12</f>
        <v>0</v>
      </c>
      <c r="CD27" s="87">
        <f>OpEx!CD12</f>
        <v>0</v>
      </c>
      <c r="CE27" s="87">
        <f>OpEx!CE12</f>
        <v>0</v>
      </c>
      <c r="CF27" s="87">
        <f>OpEx!CF12</f>
        <v>0</v>
      </c>
      <c r="CG27" s="87">
        <f>OpEx!CG12</f>
        <v>0</v>
      </c>
      <c r="CH27" s="87">
        <f>OpEx!CH12</f>
        <v>0</v>
      </c>
      <c r="CI27" s="87">
        <f>OpEx!CI12</f>
        <v>0</v>
      </c>
      <c r="CJ27" s="87">
        <f>OpEx!CJ12</f>
        <v>0</v>
      </c>
      <c r="CK27" s="87">
        <f>OpEx!CK12</f>
        <v>0</v>
      </c>
      <c r="CL27" s="87">
        <f>OpEx!CL12</f>
        <v>0</v>
      </c>
      <c r="CM27" s="87">
        <f>OpEx!CM12</f>
        <v>0</v>
      </c>
      <c r="CN27" s="87">
        <f>OpEx!CN12</f>
        <v>0</v>
      </c>
      <c r="CO27" s="87">
        <f>OpEx!CO12</f>
        <v>0</v>
      </c>
      <c r="CP27" s="87">
        <f>OpEx!CP12</f>
        <v>0</v>
      </c>
      <c r="CQ27" s="87">
        <f>OpEx!CQ12</f>
        <v>0</v>
      </c>
      <c r="CR27" s="87">
        <f>OpEx!CR12</f>
        <v>0</v>
      </c>
      <c r="CS27" s="87">
        <f>OpEx!CS12</f>
        <v>0</v>
      </c>
      <c r="CT27" s="87">
        <f>OpEx!CT12</f>
        <v>0</v>
      </c>
      <c r="CU27" s="87">
        <f>OpEx!CU12</f>
        <v>0</v>
      </c>
      <c r="CV27" s="87">
        <f>OpEx!CV12</f>
        <v>0</v>
      </c>
      <c r="CW27" s="87">
        <f>OpEx!CW12</f>
        <v>0</v>
      </c>
      <c r="CX27" s="87">
        <f>OpEx!CX12</f>
        <v>0</v>
      </c>
      <c r="CY27" s="87">
        <f>OpEx!CY12</f>
        <v>0</v>
      </c>
      <c r="CZ27" s="87">
        <f>OpEx!CZ12</f>
        <v>0</v>
      </c>
      <c r="DA27" s="87">
        <f>OpEx!DA12</f>
        <v>0</v>
      </c>
      <c r="DB27" s="87"/>
      <c r="DC27" s="87"/>
    </row>
    <row r="28" spans="1:107" x14ac:dyDescent="0.25">
      <c r="A28" s="38" t="s">
        <v>122</v>
      </c>
      <c r="C28" s="93">
        <f t="shared" si="75"/>
        <v>35000</v>
      </c>
      <c r="D28" s="93">
        <f t="shared" si="76"/>
        <v>275000</v>
      </c>
      <c r="E28" s="93">
        <f t="shared" si="77"/>
        <v>275000</v>
      </c>
      <c r="F28" s="93">
        <f t="shared" si="78"/>
        <v>275000</v>
      </c>
      <c r="G28" s="93">
        <f t="shared" si="72"/>
        <v>275000</v>
      </c>
      <c r="H28" s="93">
        <f t="shared" si="73"/>
        <v>275000</v>
      </c>
      <c r="I28" s="93">
        <f t="shared" si="74"/>
        <v>0</v>
      </c>
      <c r="J28" s="87">
        <f>OpEx!J13</f>
        <v>0</v>
      </c>
      <c r="K28" s="87">
        <f>OpEx!K13</f>
        <v>0</v>
      </c>
      <c r="L28" s="87">
        <f>OpEx!L13</f>
        <v>0</v>
      </c>
      <c r="M28" s="87">
        <f>OpEx!M13</f>
        <v>0</v>
      </c>
      <c r="N28" s="87">
        <f>OpEx!N13</f>
        <v>17500</v>
      </c>
      <c r="O28" s="87">
        <f>OpEx!O13</f>
        <v>17500</v>
      </c>
      <c r="P28" s="87">
        <f>OpEx!P13</f>
        <v>0</v>
      </c>
      <c r="Q28" s="87">
        <f>OpEx!Q13</f>
        <v>0</v>
      </c>
      <c r="R28" s="87">
        <f>OpEx!R13</f>
        <v>0</v>
      </c>
      <c r="S28" s="87">
        <f>OpEx!S13</f>
        <v>0</v>
      </c>
      <c r="T28" s="87">
        <f>OpEx!T13</f>
        <v>0</v>
      </c>
      <c r="U28" s="87">
        <f>OpEx!U13</f>
        <v>0</v>
      </c>
      <c r="V28" s="87">
        <f>OpEx!V13</f>
        <v>0</v>
      </c>
      <c r="W28" s="87">
        <f>OpEx!W13</f>
        <v>0</v>
      </c>
      <c r="X28" s="87">
        <f>OpEx!X13</f>
        <v>0</v>
      </c>
      <c r="Y28" s="87">
        <f>OpEx!Y13</f>
        <v>0</v>
      </c>
      <c r="Z28" s="87">
        <f>OpEx!Z13</f>
        <v>0</v>
      </c>
      <c r="AA28" s="87">
        <f>OpEx!AA13</f>
        <v>0</v>
      </c>
      <c r="AB28" s="87">
        <f>OpEx!AB13</f>
        <v>0</v>
      </c>
      <c r="AC28" s="87">
        <f>OpEx!AH13</f>
        <v>275000</v>
      </c>
      <c r="AD28" s="87">
        <f>OpEx!AD13</f>
        <v>0</v>
      </c>
      <c r="AE28" s="87">
        <f>OpEx!AE13</f>
        <v>0</v>
      </c>
      <c r="AF28" s="87">
        <f>OpEx!AF13</f>
        <v>0</v>
      </c>
      <c r="AG28" s="87">
        <f>OpEx!AG13</f>
        <v>0</v>
      </c>
      <c r="AH28" s="87">
        <f>OpEx!AH13</f>
        <v>275000</v>
      </c>
      <c r="AI28" s="87">
        <f>OpEx!AI13</f>
        <v>0</v>
      </c>
      <c r="AJ28" s="87">
        <f>OpEx!AJ13</f>
        <v>0</v>
      </c>
      <c r="AK28" s="87">
        <f>OpEx!AK13</f>
        <v>0</v>
      </c>
      <c r="AL28" s="87">
        <f>OpEx!AL13</f>
        <v>0</v>
      </c>
      <c r="AM28" s="87">
        <f>OpEx!AM13</f>
        <v>0</v>
      </c>
      <c r="AN28" s="87">
        <f>OpEx!AN13</f>
        <v>0</v>
      </c>
      <c r="AO28" s="87">
        <f>OpEx!AO13</f>
        <v>0</v>
      </c>
      <c r="AP28" s="87">
        <f>OpEx!AP13</f>
        <v>0</v>
      </c>
      <c r="AQ28" s="87">
        <f>OpEx!AQ13</f>
        <v>0</v>
      </c>
      <c r="AR28" s="87">
        <f>OpEx!AR13</f>
        <v>0</v>
      </c>
      <c r="AS28" s="87">
        <f>OpEx!AS13</f>
        <v>0</v>
      </c>
      <c r="AT28" s="87">
        <f>OpEx!AT13</f>
        <v>275000</v>
      </c>
      <c r="AU28" s="87">
        <f>OpEx!AU13</f>
        <v>0</v>
      </c>
      <c r="AV28" s="87">
        <f>OpEx!AV13</f>
        <v>0</v>
      </c>
      <c r="AW28" s="87">
        <f>OpEx!AW13</f>
        <v>0</v>
      </c>
      <c r="AX28" s="87">
        <f>OpEx!AX13</f>
        <v>0</v>
      </c>
      <c r="AY28" s="87">
        <f>OpEx!AY13</f>
        <v>0</v>
      </c>
      <c r="AZ28" s="87">
        <f>OpEx!AZ13</f>
        <v>0</v>
      </c>
      <c r="BA28" s="87">
        <f>OpEx!BA13</f>
        <v>0</v>
      </c>
      <c r="BB28" s="87">
        <f>OpEx!BB13</f>
        <v>0</v>
      </c>
      <c r="BC28" s="87">
        <f>OpEx!BC13</f>
        <v>0</v>
      </c>
      <c r="BD28" s="87">
        <f>OpEx!BD13</f>
        <v>0</v>
      </c>
      <c r="BE28" s="87">
        <f>OpEx!BE13</f>
        <v>0</v>
      </c>
      <c r="BF28" s="87">
        <f>OpEx!BF13</f>
        <v>275000</v>
      </c>
      <c r="BG28" s="87">
        <f>OpEx!BG13</f>
        <v>0</v>
      </c>
      <c r="BH28" s="87">
        <f>OpEx!BH13</f>
        <v>0</v>
      </c>
      <c r="BI28" s="87">
        <f>OpEx!BI13</f>
        <v>0</v>
      </c>
      <c r="BJ28" s="87">
        <f>OpEx!BJ13</f>
        <v>0</v>
      </c>
      <c r="BK28" s="87">
        <f>OpEx!BK13</f>
        <v>0</v>
      </c>
      <c r="BL28" s="87">
        <f>OpEx!BL13</f>
        <v>0</v>
      </c>
      <c r="BM28" s="87">
        <f>OpEx!BM13</f>
        <v>0</v>
      </c>
      <c r="BN28" s="87">
        <f>OpEx!BN13</f>
        <v>0</v>
      </c>
      <c r="BO28" s="87">
        <f>OpEx!BO13</f>
        <v>0</v>
      </c>
      <c r="BP28" s="87">
        <f>OpEx!BP13</f>
        <v>0</v>
      </c>
      <c r="BQ28" s="87">
        <f>OpEx!BQ13</f>
        <v>0</v>
      </c>
      <c r="BR28" s="87">
        <f>OpEx!BR13</f>
        <v>275000</v>
      </c>
      <c r="BS28" s="87">
        <f>OpEx!BS13</f>
        <v>0</v>
      </c>
      <c r="BT28" s="87">
        <f>OpEx!BT13</f>
        <v>0</v>
      </c>
      <c r="BU28" s="87">
        <f>OpEx!BU13</f>
        <v>0</v>
      </c>
      <c r="BV28" s="87">
        <f>OpEx!BV13</f>
        <v>0</v>
      </c>
      <c r="BW28" s="87">
        <f>OpEx!BW13</f>
        <v>0</v>
      </c>
      <c r="BX28" s="87">
        <f>OpEx!BX13</f>
        <v>0</v>
      </c>
      <c r="BY28" s="87">
        <f>OpEx!BY13</f>
        <v>0</v>
      </c>
      <c r="BZ28" s="87">
        <f>OpEx!BZ13</f>
        <v>0</v>
      </c>
      <c r="CA28" s="87">
        <f>OpEx!CA13</f>
        <v>0</v>
      </c>
      <c r="CB28" s="87">
        <f>OpEx!CB13</f>
        <v>0</v>
      </c>
      <c r="CC28" s="87">
        <f>OpEx!CC13</f>
        <v>0</v>
      </c>
      <c r="CD28" s="87">
        <f>OpEx!CD13</f>
        <v>0</v>
      </c>
      <c r="CE28" s="87">
        <f>OpEx!CE13</f>
        <v>0</v>
      </c>
      <c r="CF28" s="87">
        <f>OpEx!CF13</f>
        <v>0</v>
      </c>
      <c r="CG28" s="87">
        <f>OpEx!CG13</f>
        <v>0</v>
      </c>
      <c r="CH28" s="87">
        <f>OpEx!CH13</f>
        <v>0</v>
      </c>
      <c r="CI28" s="87">
        <f>OpEx!CI13</f>
        <v>0</v>
      </c>
      <c r="CJ28" s="87">
        <f>OpEx!CJ13</f>
        <v>0</v>
      </c>
      <c r="CK28" s="87">
        <f>OpEx!CK13</f>
        <v>0</v>
      </c>
      <c r="CL28" s="87">
        <f>OpEx!CL13</f>
        <v>0</v>
      </c>
      <c r="CM28" s="87">
        <f>OpEx!CM13</f>
        <v>0</v>
      </c>
      <c r="CN28" s="87">
        <f>OpEx!CN13</f>
        <v>0</v>
      </c>
      <c r="CO28" s="87">
        <f>OpEx!CO13</f>
        <v>0</v>
      </c>
      <c r="CP28" s="87">
        <f>OpEx!CP13</f>
        <v>0</v>
      </c>
      <c r="CQ28" s="87">
        <f>OpEx!CQ13</f>
        <v>0</v>
      </c>
      <c r="CR28" s="87">
        <f>OpEx!CR13</f>
        <v>0</v>
      </c>
      <c r="CS28" s="87">
        <f>OpEx!CS13</f>
        <v>0</v>
      </c>
      <c r="CT28" s="87">
        <f>OpEx!CT13</f>
        <v>0</v>
      </c>
      <c r="CU28" s="87">
        <f>OpEx!CU13</f>
        <v>0</v>
      </c>
      <c r="CV28" s="87">
        <f>OpEx!CV13</f>
        <v>0</v>
      </c>
      <c r="CW28" s="87">
        <f>OpEx!CW13</f>
        <v>0</v>
      </c>
      <c r="CX28" s="87">
        <f>OpEx!CX13</f>
        <v>0</v>
      </c>
      <c r="CY28" s="87">
        <f>OpEx!CY13</f>
        <v>0</v>
      </c>
      <c r="CZ28" s="87">
        <f>OpEx!CZ13</f>
        <v>0</v>
      </c>
      <c r="DA28" s="87">
        <f>OpEx!DA13</f>
        <v>0</v>
      </c>
      <c r="DB28" s="87"/>
      <c r="DC28" s="87"/>
    </row>
    <row r="29" spans="1:107" x14ac:dyDescent="0.25">
      <c r="A29" s="12" t="s">
        <v>86</v>
      </c>
      <c r="C29" s="93">
        <f t="shared" si="75"/>
        <v>14375</v>
      </c>
      <c r="D29" s="93">
        <f t="shared" si="76"/>
        <v>7500</v>
      </c>
      <c r="E29" s="93">
        <f t="shared" si="77"/>
        <v>150000</v>
      </c>
      <c r="F29" s="93">
        <f t="shared" si="78"/>
        <v>150000</v>
      </c>
      <c r="G29" s="93">
        <f t="shared" si="72"/>
        <v>150000</v>
      </c>
      <c r="H29" s="93">
        <f t="shared" si="73"/>
        <v>150000</v>
      </c>
      <c r="I29" s="93">
        <f t="shared" si="74"/>
        <v>150000</v>
      </c>
      <c r="J29" s="87">
        <f>OpEx!J14</f>
        <v>7500</v>
      </c>
      <c r="K29" s="87">
        <f>OpEx!K14</f>
        <v>625</v>
      </c>
      <c r="L29" s="87">
        <f>OpEx!L14</f>
        <v>625</v>
      </c>
      <c r="M29" s="87">
        <f>OpEx!M14</f>
        <v>625</v>
      </c>
      <c r="N29" s="87">
        <f>OpEx!N14</f>
        <v>625</v>
      </c>
      <c r="O29" s="87">
        <f>OpEx!O14</f>
        <v>625</v>
      </c>
      <c r="P29" s="87">
        <f>OpEx!P14</f>
        <v>625</v>
      </c>
      <c r="Q29" s="87">
        <f>OpEx!Q14</f>
        <v>625</v>
      </c>
      <c r="R29" s="87">
        <f>OpEx!R14</f>
        <v>625</v>
      </c>
      <c r="S29" s="87">
        <f>OpEx!S14</f>
        <v>625</v>
      </c>
      <c r="T29" s="87">
        <f>OpEx!T14</f>
        <v>625</v>
      </c>
      <c r="U29" s="87">
        <f>OpEx!U14</f>
        <v>625</v>
      </c>
      <c r="V29" s="87">
        <f>OpEx!V14</f>
        <v>625</v>
      </c>
      <c r="W29" s="87">
        <f>OpEx!W14</f>
        <v>625</v>
      </c>
      <c r="X29" s="87">
        <f>OpEx!X14</f>
        <v>625</v>
      </c>
      <c r="Y29" s="87">
        <f>OpEx!Y14</f>
        <v>625</v>
      </c>
      <c r="Z29" s="87">
        <f>OpEx!Z14</f>
        <v>625</v>
      </c>
      <c r="AA29" s="87">
        <f>OpEx!AA14</f>
        <v>625</v>
      </c>
      <c r="AB29" s="87">
        <f>OpEx!AB14</f>
        <v>625</v>
      </c>
      <c r="AC29" s="87">
        <f>OpEx!AC14</f>
        <v>625</v>
      </c>
      <c r="AD29" s="87">
        <f>OpEx!AD14</f>
        <v>625</v>
      </c>
      <c r="AE29" s="87">
        <f>OpEx!AE14</f>
        <v>625</v>
      </c>
      <c r="AF29" s="87">
        <f>OpEx!AF14</f>
        <v>625</v>
      </c>
      <c r="AG29" s="87">
        <f>OpEx!AG14</f>
        <v>625</v>
      </c>
      <c r="AH29" s="87">
        <f>OpEx!AH14</f>
        <v>12500</v>
      </c>
      <c r="AI29" s="87">
        <f>OpEx!AI14</f>
        <v>12500</v>
      </c>
      <c r="AJ29" s="87">
        <f>OpEx!AJ14</f>
        <v>12500</v>
      </c>
      <c r="AK29" s="87">
        <f>OpEx!AK14</f>
        <v>12500</v>
      </c>
      <c r="AL29" s="87">
        <f>OpEx!AL14</f>
        <v>12500</v>
      </c>
      <c r="AM29" s="87">
        <f>OpEx!AM14</f>
        <v>12500</v>
      </c>
      <c r="AN29" s="87">
        <f>OpEx!AN14</f>
        <v>12500</v>
      </c>
      <c r="AO29" s="87">
        <f>OpEx!AO14</f>
        <v>12500</v>
      </c>
      <c r="AP29" s="87">
        <f>OpEx!AP14</f>
        <v>12500</v>
      </c>
      <c r="AQ29" s="87">
        <f>OpEx!AQ14</f>
        <v>12500</v>
      </c>
      <c r="AR29" s="87">
        <f>OpEx!AR14</f>
        <v>12500</v>
      </c>
      <c r="AS29" s="87">
        <f>OpEx!AS14</f>
        <v>12500</v>
      </c>
      <c r="AT29" s="87">
        <f>OpEx!AT14</f>
        <v>12500</v>
      </c>
      <c r="AU29" s="87">
        <f>OpEx!AU14</f>
        <v>12500</v>
      </c>
      <c r="AV29" s="87">
        <f>OpEx!AV14</f>
        <v>12500</v>
      </c>
      <c r="AW29" s="87">
        <f>OpEx!AW14</f>
        <v>12500</v>
      </c>
      <c r="AX29" s="87">
        <f>OpEx!AX14</f>
        <v>12500</v>
      </c>
      <c r="AY29" s="87">
        <f>OpEx!AY14</f>
        <v>12500</v>
      </c>
      <c r="AZ29" s="87">
        <f>OpEx!AZ14</f>
        <v>12500</v>
      </c>
      <c r="BA29" s="87">
        <f>OpEx!BA14</f>
        <v>12500</v>
      </c>
      <c r="BB29" s="87">
        <f>OpEx!BB14</f>
        <v>12500</v>
      </c>
      <c r="BC29" s="87">
        <f>OpEx!BC14</f>
        <v>12500</v>
      </c>
      <c r="BD29" s="87">
        <f>OpEx!BD14</f>
        <v>12500</v>
      </c>
      <c r="BE29" s="87">
        <f>OpEx!BE14</f>
        <v>12500</v>
      </c>
      <c r="BF29" s="87">
        <f>OpEx!BF14</f>
        <v>12500</v>
      </c>
      <c r="BG29" s="87">
        <f>OpEx!BG14</f>
        <v>12500</v>
      </c>
      <c r="BH29" s="87">
        <f>OpEx!BH14</f>
        <v>12500</v>
      </c>
      <c r="BI29" s="87">
        <f>OpEx!BI14</f>
        <v>12500</v>
      </c>
      <c r="BJ29" s="87">
        <f>OpEx!BJ14</f>
        <v>12500</v>
      </c>
      <c r="BK29" s="87">
        <f>OpEx!BK14</f>
        <v>12500</v>
      </c>
      <c r="BL29" s="87">
        <f>OpEx!BL14</f>
        <v>12500</v>
      </c>
      <c r="BM29" s="87">
        <f>OpEx!BM14</f>
        <v>12500</v>
      </c>
      <c r="BN29" s="87">
        <f>OpEx!BN14</f>
        <v>12500</v>
      </c>
      <c r="BO29" s="87">
        <f>OpEx!BO14</f>
        <v>12500</v>
      </c>
      <c r="BP29" s="87">
        <f>OpEx!BP14</f>
        <v>12500</v>
      </c>
      <c r="BQ29" s="87">
        <f>OpEx!BQ14</f>
        <v>12500</v>
      </c>
      <c r="BR29" s="87">
        <f>OpEx!BR14</f>
        <v>12500</v>
      </c>
      <c r="BS29" s="87">
        <f>OpEx!BS14</f>
        <v>12500</v>
      </c>
      <c r="BT29" s="87">
        <f>OpEx!BT14</f>
        <v>12500</v>
      </c>
      <c r="BU29" s="87">
        <f>OpEx!BU14</f>
        <v>12500</v>
      </c>
      <c r="BV29" s="87">
        <f>OpEx!BV14</f>
        <v>12500</v>
      </c>
      <c r="BW29" s="87">
        <f>OpEx!BW14</f>
        <v>12500</v>
      </c>
      <c r="BX29" s="87">
        <f>OpEx!BX14</f>
        <v>12500</v>
      </c>
      <c r="BY29" s="87">
        <f>OpEx!BY14</f>
        <v>12500</v>
      </c>
      <c r="BZ29" s="87">
        <f>OpEx!BZ14</f>
        <v>12500</v>
      </c>
      <c r="CA29" s="87">
        <f>OpEx!CA14</f>
        <v>12500</v>
      </c>
      <c r="CB29" s="87">
        <f>OpEx!CB14</f>
        <v>12500</v>
      </c>
      <c r="CC29" s="87">
        <f>OpEx!CC14</f>
        <v>12500</v>
      </c>
      <c r="CD29" s="87">
        <f>OpEx!CD14</f>
        <v>12500</v>
      </c>
      <c r="CE29" s="87">
        <f>OpEx!CE14</f>
        <v>12500</v>
      </c>
      <c r="CF29" s="87">
        <f>OpEx!CF14</f>
        <v>12500</v>
      </c>
      <c r="CG29" s="87">
        <f>OpEx!CG14</f>
        <v>12500</v>
      </c>
      <c r="CH29" s="87">
        <f>OpEx!CH14</f>
        <v>12500</v>
      </c>
      <c r="CI29" s="87">
        <f>OpEx!CI14</f>
        <v>12500</v>
      </c>
      <c r="CJ29" s="87">
        <f>OpEx!CJ14</f>
        <v>12500</v>
      </c>
      <c r="CK29" s="87">
        <f>OpEx!CK14</f>
        <v>12500</v>
      </c>
      <c r="CL29" s="87">
        <f>OpEx!CL14</f>
        <v>12500</v>
      </c>
      <c r="CM29" s="87">
        <f>OpEx!CM14</f>
        <v>12500</v>
      </c>
      <c r="CN29" s="87">
        <f>OpEx!CN14</f>
        <v>12500</v>
      </c>
      <c r="CO29" s="87">
        <f>OpEx!CO14</f>
        <v>12500</v>
      </c>
      <c r="CP29" s="87">
        <f>OpEx!CP14</f>
        <v>12500</v>
      </c>
      <c r="CQ29" s="87">
        <f>OpEx!CQ14</f>
        <v>12500</v>
      </c>
      <c r="CR29" s="87">
        <f>OpEx!CR14</f>
        <v>12500</v>
      </c>
      <c r="CS29" s="87">
        <f>OpEx!CS14</f>
        <v>12500</v>
      </c>
      <c r="CT29" s="87">
        <f>OpEx!CT14</f>
        <v>12500</v>
      </c>
      <c r="CU29" s="87">
        <f>OpEx!CU14</f>
        <v>12500</v>
      </c>
      <c r="CV29" s="87">
        <f>OpEx!CV14</f>
        <v>12500</v>
      </c>
      <c r="CW29" s="87">
        <f>OpEx!CW14</f>
        <v>12500</v>
      </c>
      <c r="CX29" s="87">
        <f>OpEx!CX14</f>
        <v>12500</v>
      </c>
      <c r="CY29" s="87">
        <f>OpEx!CY14</f>
        <v>12500</v>
      </c>
      <c r="CZ29" s="87">
        <f>OpEx!CZ14</f>
        <v>12500</v>
      </c>
      <c r="DA29" s="87">
        <f>OpEx!DA14</f>
        <v>12500</v>
      </c>
      <c r="DB29" s="87"/>
      <c r="DC29" s="87"/>
    </row>
    <row r="30" spans="1:107" x14ac:dyDescent="0.25">
      <c r="A30" s="12" t="s">
        <v>81</v>
      </c>
      <c r="C30" s="93">
        <f t="shared" si="75"/>
        <v>8000.0000000000009</v>
      </c>
      <c r="D30" s="93">
        <f t="shared" si="76"/>
        <v>8000.0000000000009</v>
      </c>
      <c r="E30" s="93">
        <f t="shared" si="77"/>
        <v>575000</v>
      </c>
      <c r="F30" s="93">
        <f t="shared" si="78"/>
        <v>575000</v>
      </c>
      <c r="G30" s="93">
        <f t="shared" si="72"/>
        <v>575000</v>
      </c>
      <c r="H30" s="93">
        <f t="shared" si="73"/>
        <v>575000</v>
      </c>
      <c r="I30" s="93">
        <f t="shared" si="74"/>
        <v>575000</v>
      </c>
      <c r="J30" s="87">
        <f>OpEx!J15</f>
        <v>666.66666666666663</v>
      </c>
      <c r="K30" s="87">
        <f>OpEx!K15</f>
        <v>666.66666666666663</v>
      </c>
      <c r="L30" s="87">
        <f>OpEx!L15</f>
        <v>666.66666666666663</v>
      </c>
      <c r="M30" s="87">
        <f>OpEx!M15</f>
        <v>666.66666666666663</v>
      </c>
      <c r="N30" s="87">
        <f>OpEx!N15</f>
        <v>666.66666666666663</v>
      </c>
      <c r="O30" s="87">
        <f>OpEx!O15</f>
        <v>666.66666666666663</v>
      </c>
      <c r="P30" s="87">
        <f>OpEx!P15</f>
        <v>666.66666666666663</v>
      </c>
      <c r="Q30" s="87">
        <f>OpEx!Q15</f>
        <v>666.66666666666663</v>
      </c>
      <c r="R30" s="87">
        <f>OpEx!R15</f>
        <v>666.66666666666663</v>
      </c>
      <c r="S30" s="87">
        <f>OpEx!S15</f>
        <v>666.66666666666663</v>
      </c>
      <c r="T30" s="87">
        <f>OpEx!T15</f>
        <v>666.66666666666663</v>
      </c>
      <c r="U30" s="87">
        <f>OpEx!U15</f>
        <v>666.66666666666663</v>
      </c>
      <c r="V30" s="87">
        <f>OpEx!V15</f>
        <v>666.66666666666663</v>
      </c>
      <c r="W30" s="87">
        <f>OpEx!W15</f>
        <v>666.66666666666663</v>
      </c>
      <c r="X30" s="87">
        <f>OpEx!X15</f>
        <v>666.66666666666663</v>
      </c>
      <c r="Y30" s="87">
        <f>OpEx!Y15</f>
        <v>666.66666666666663</v>
      </c>
      <c r="Z30" s="87">
        <f>OpEx!Z15</f>
        <v>666.66666666666663</v>
      </c>
      <c r="AA30" s="87">
        <f>OpEx!AA15</f>
        <v>666.66666666666663</v>
      </c>
      <c r="AB30" s="87">
        <f>OpEx!AB15</f>
        <v>666.66666666666663</v>
      </c>
      <c r="AC30" s="87">
        <f>OpEx!AC15</f>
        <v>666.66666666666663</v>
      </c>
      <c r="AD30" s="87">
        <f>OpEx!AD15</f>
        <v>666.66666666666663</v>
      </c>
      <c r="AE30" s="87">
        <f>OpEx!AE15</f>
        <v>666.66666666666663</v>
      </c>
      <c r="AF30" s="87">
        <f>OpEx!AF15</f>
        <v>666.66666666666663</v>
      </c>
      <c r="AG30" s="87">
        <f>OpEx!AG15</f>
        <v>666.66666666666663</v>
      </c>
      <c r="AH30" s="87">
        <f>OpEx!AH15</f>
        <v>47916.666666666664</v>
      </c>
      <c r="AI30" s="87">
        <f>OpEx!AI15</f>
        <v>47916.666666666664</v>
      </c>
      <c r="AJ30" s="87">
        <f>OpEx!AJ15</f>
        <v>47916.666666666664</v>
      </c>
      <c r="AK30" s="87">
        <f>OpEx!AK15</f>
        <v>47916.666666666664</v>
      </c>
      <c r="AL30" s="87">
        <f>OpEx!AL15</f>
        <v>47916.666666666664</v>
      </c>
      <c r="AM30" s="87">
        <f>OpEx!AM15</f>
        <v>47916.666666666664</v>
      </c>
      <c r="AN30" s="87">
        <f>OpEx!AN15</f>
        <v>47916.666666666664</v>
      </c>
      <c r="AO30" s="87">
        <f>OpEx!AO15</f>
        <v>47916.666666666664</v>
      </c>
      <c r="AP30" s="87">
        <f>OpEx!AP15</f>
        <v>47916.666666666664</v>
      </c>
      <c r="AQ30" s="87">
        <f>OpEx!AQ15</f>
        <v>47916.666666666664</v>
      </c>
      <c r="AR30" s="87">
        <f>OpEx!AR15</f>
        <v>47916.666666666664</v>
      </c>
      <c r="AS30" s="87">
        <f>OpEx!AS15</f>
        <v>47916.666666666664</v>
      </c>
      <c r="AT30" s="87">
        <f>OpEx!AT15</f>
        <v>47916.666666666664</v>
      </c>
      <c r="AU30" s="87">
        <f>OpEx!AU15</f>
        <v>47916.666666666664</v>
      </c>
      <c r="AV30" s="87">
        <f>OpEx!AV15</f>
        <v>47916.666666666664</v>
      </c>
      <c r="AW30" s="87">
        <f>OpEx!AW15</f>
        <v>47916.666666666664</v>
      </c>
      <c r="AX30" s="87">
        <f>OpEx!AX15</f>
        <v>47916.666666666664</v>
      </c>
      <c r="AY30" s="87">
        <f>OpEx!AY15</f>
        <v>47916.666666666664</v>
      </c>
      <c r="AZ30" s="87">
        <f>OpEx!AZ15</f>
        <v>47916.666666666664</v>
      </c>
      <c r="BA30" s="87">
        <f>OpEx!BA15</f>
        <v>47916.666666666664</v>
      </c>
      <c r="BB30" s="87">
        <f>OpEx!BB15</f>
        <v>47916.666666666664</v>
      </c>
      <c r="BC30" s="87">
        <f>OpEx!BC15</f>
        <v>47916.666666666664</v>
      </c>
      <c r="BD30" s="87">
        <f>OpEx!BD15</f>
        <v>47916.666666666664</v>
      </c>
      <c r="BE30" s="87">
        <f>OpEx!BE15</f>
        <v>47916.666666666664</v>
      </c>
      <c r="BF30" s="87">
        <f>OpEx!BF15</f>
        <v>47916.666666666664</v>
      </c>
      <c r="BG30" s="87">
        <f>OpEx!BG15</f>
        <v>47916.666666666664</v>
      </c>
      <c r="BH30" s="87">
        <f>OpEx!BH15</f>
        <v>47916.666666666664</v>
      </c>
      <c r="BI30" s="87">
        <f>OpEx!BI15</f>
        <v>47916.666666666664</v>
      </c>
      <c r="BJ30" s="87">
        <f>OpEx!BJ15</f>
        <v>47916.666666666664</v>
      </c>
      <c r="BK30" s="87">
        <f>OpEx!BK15</f>
        <v>47916.666666666664</v>
      </c>
      <c r="BL30" s="87">
        <f>OpEx!BL15</f>
        <v>47916.666666666664</v>
      </c>
      <c r="BM30" s="87">
        <f>OpEx!BM15</f>
        <v>47916.666666666664</v>
      </c>
      <c r="BN30" s="87">
        <f>OpEx!BN15</f>
        <v>47916.666666666664</v>
      </c>
      <c r="BO30" s="87">
        <f>OpEx!BO15</f>
        <v>47916.666666666664</v>
      </c>
      <c r="BP30" s="87">
        <f>OpEx!BP15</f>
        <v>47916.666666666664</v>
      </c>
      <c r="BQ30" s="87">
        <f>OpEx!BQ15</f>
        <v>47916.666666666664</v>
      </c>
      <c r="BR30" s="87">
        <f>OpEx!BR15</f>
        <v>47916.666666666664</v>
      </c>
      <c r="BS30" s="87">
        <f>OpEx!BS15</f>
        <v>47916.666666666664</v>
      </c>
      <c r="BT30" s="87">
        <f>OpEx!BT15</f>
        <v>47916.666666666664</v>
      </c>
      <c r="BU30" s="87">
        <f>OpEx!BU15</f>
        <v>47916.666666666664</v>
      </c>
      <c r="BV30" s="87">
        <f>OpEx!BV15</f>
        <v>47916.666666666664</v>
      </c>
      <c r="BW30" s="87">
        <f>OpEx!BW15</f>
        <v>47916.666666666664</v>
      </c>
      <c r="BX30" s="87">
        <f>OpEx!BX15</f>
        <v>47916.666666666664</v>
      </c>
      <c r="BY30" s="87">
        <f>OpEx!BY15</f>
        <v>47916.666666666664</v>
      </c>
      <c r="BZ30" s="87">
        <f>OpEx!BZ15</f>
        <v>47916.666666666664</v>
      </c>
      <c r="CA30" s="87">
        <f>OpEx!CA15</f>
        <v>47916.666666666664</v>
      </c>
      <c r="CB30" s="87">
        <f>OpEx!CB15</f>
        <v>47916.666666666664</v>
      </c>
      <c r="CC30" s="87">
        <f>OpEx!CC15</f>
        <v>47916.666666666664</v>
      </c>
      <c r="CD30" s="87">
        <f>OpEx!CD15</f>
        <v>47916.666666666664</v>
      </c>
      <c r="CE30" s="87">
        <f>OpEx!CE15</f>
        <v>47916.666666666664</v>
      </c>
      <c r="CF30" s="87">
        <f>OpEx!CF15</f>
        <v>47916.666666666664</v>
      </c>
      <c r="CG30" s="87">
        <f>OpEx!CG15</f>
        <v>47916.666666666664</v>
      </c>
      <c r="CH30" s="87">
        <f>OpEx!CH15</f>
        <v>47916.666666666664</v>
      </c>
      <c r="CI30" s="87">
        <f>OpEx!CI15</f>
        <v>47916.666666666664</v>
      </c>
      <c r="CJ30" s="87">
        <f>OpEx!CJ15</f>
        <v>47916.666666666664</v>
      </c>
      <c r="CK30" s="87">
        <f>OpEx!CK15</f>
        <v>47916.666666666664</v>
      </c>
      <c r="CL30" s="87">
        <f>OpEx!CL15</f>
        <v>47916.666666666664</v>
      </c>
      <c r="CM30" s="87">
        <f>OpEx!CM15</f>
        <v>47916.666666666664</v>
      </c>
      <c r="CN30" s="87">
        <f>OpEx!CN15</f>
        <v>47916.666666666664</v>
      </c>
      <c r="CO30" s="87">
        <f>OpEx!CO15</f>
        <v>47916.666666666664</v>
      </c>
      <c r="CP30" s="87">
        <f>OpEx!CP15</f>
        <v>47916.666666666664</v>
      </c>
      <c r="CQ30" s="87">
        <f>OpEx!CQ15</f>
        <v>47916.666666666664</v>
      </c>
      <c r="CR30" s="87">
        <f>OpEx!CR15</f>
        <v>47916.666666666664</v>
      </c>
      <c r="CS30" s="87">
        <f>OpEx!CS15</f>
        <v>47916.666666666664</v>
      </c>
      <c r="CT30" s="87">
        <f>OpEx!CT15</f>
        <v>47916.666666666664</v>
      </c>
      <c r="CU30" s="87">
        <f>OpEx!CU15</f>
        <v>47916.666666666664</v>
      </c>
      <c r="CV30" s="87">
        <f>OpEx!CV15</f>
        <v>47916.666666666664</v>
      </c>
      <c r="CW30" s="87">
        <f>OpEx!CW15</f>
        <v>47916.666666666664</v>
      </c>
      <c r="CX30" s="87">
        <f>OpEx!CX15</f>
        <v>47916.666666666664</v>
      </c>
      <c r="CY30" s="87">
        <f>OpEx!CY15</f>
        <v>47916.666666666664</v>
      </c>
      <c r="CZ30" s="87">
        <f>OpEx!CZ15</f>
        <v>47916.666666666664</v>
      </c>
      <c r="DA30" s="87">
        <f>OpEx!DA15</f>
        <v>47916.666666666664</v>
      </c>
      <c r="DB30" s="87"/>
      <c r="DC30" s="87"/>
    </row>
    <row r="31" spans="1:107" s="95" customFormat="1" ht="17.25" x14ac:dyDescent="0.4">
      <c r="A31" s="52" t="s">
        <v>88</v>
      </c>
      <c r="C31" s="155">
        <f t="shared" si="75"/>
        <v>0</v>
      </c>
      <c r="D31" s="154">
        <f t="shared" si="76"/>
        <v>85000</v>
      </c>
      <c r="E31" s="155">
        <f t="shared" si="77"/>
        <v>425000.00000000006</v>
      </c>
      <c r="F31" s="155">
        <f t="shared" si="78"/>
        <v>425000.00000000006</v>
      </c>
      <c r="G31" s="155">
        <f t="shared" si="72"/>
        <v>425000.00000000006</v>
      </c>
      <c r="H31" s="155">
        <f t="shared" si="73"/>
        <v>425000.00000000006</v>
      </c>
      <c r="I31" s="155">
        <f t="shared" si="74"/>
        <v>425000.00000000006</v>
      </c>
      <c r="J31" s="96">
        <f>OpEx!J16</f>
        <v>0</v>
      </c>
      <c r="K31" s="96">
        <f>OpEx!K16</f>
        <v>0</v>
      </c>
      <c r="L31" s="96">
        <f>OpEx!L16</f>
        <v>0</v>
      </c>
      <c r="M31" s="96">
        <f>OpEx!M16</f>
        <v>0</v>
      </c>
      <c r="N31" s="96">
        <f>OpEx!N16</f>
        <v>0</v>
      </c>
      <c r="O31" s="96">
        <f>OpEx!O16</f>
        <v>0</v>
      </c>
      <c r="P31" s="96">
        <f>OpEx!P16</f>
        <v>0</v>
      </c>
      <c r="Q31" s="96">
        <f>OpEx!Q16</f>
        <v>0</v>
      </c>
      <c r="R31" s="96">
        <f>OpEx!R16</f>
        <v>0</v>
      </c>
      <c r="S31" s="96">
        <f>OpEx!S16</f>
        <v>0</v>
      </c>
      <c r="T31" s="96">
        <f>OpEx!T16</f>
        <v>0</v>
      </c>
      <c r="U31" s="96">
        <f>OpEx!U16</f>
        <v>0</v>
      </c>
      <c r="V31" s="96">
        <f>OpEx!V16</f>
        <v>7083.333333333333</v>
      </c>
      <c r="W31" s="96">
        <f>OpEx!W16</f>
        <v>7083.333333333333</v>
      </c>
      <c r="X31" s="96">
        <f>OpEx!X16</f>
        <v>7083.333333333333</v>
      </c>
      <c r="Y31" s="96">
        <f>OpEx!Y16</f>
        <v>7083.333333333333</v>
      </c>
      <c r="Z31" s="96">
        <f>OpEx!Z16</f>
        <v>7083.333333333333</v>
      </c>
      <c r="AA31" s="96">
        <f>OpEx!AA16</f>
        <v>7083.333333333333</v>
      </c>
      <c r="AB31" s="96">
        <f>OpEx!AB16</f>
        <v>7083.333333333333</v>
      </c>
      <c r="AC31" s="96">
        <f>OpEx!AC16</f>
        <v>7083.333333333333</v>
      </c>
      <c r="AD31" s="96">
        <f>OpEx!AD16</f>
        <v>7083.333333333333</v>
      </c>
      <c r="AE31" s="96">
        <f>OpEx!AE16</f>
        <v>7083.333333333333</v>
      </c>
      <c r="AF31" s="96">
        <f>OpEx!AF16</f>
        <v>7083.333333333333</v>
      </c>
      <c r="AG31" s="96">
        <f>OpEx!AG16</f>
        <v>7083.333333333333</v>
      </c>
      <c r="AH31" s="96">
        <f>OpEx!AH16</f>
        <v>35416.666666666664</v>
      </c>
      <c r="AI31" s="96">
        <f>OpEx!AI16</f>
        <v>35416.666666666664</v>
      </c>
      <c r="AJ31" s="96">
        <f>OpEx!AJ16</f>
        <v>35416.666666666664</v>
      </c>
      <c r="AK31" s="96">
        <f>OpEx!AK16</f>
        <v>35416.666666666664</v>
      </c>
      <c r="AL31" s="96">
        <f>OpEx!AL16</f>
        <v>35416.666666666664</v>
      </c>
      <c r="AM31" s="96">
        <f>OpEx!AM16</f>
        <v>35416.666666666664</v>
      </c>
      <c r="AN31" s="96">
        <f>OpEx!AN16</f>
        <v>35416.666666666664</v>
      </c>
      <c r="AO31" s="96">
        <f>OpEx!AO16</f>
        <v>35416.666666666664</v>
      </c>
      <c r="AP31" s="96">
        <f>OpEx!AP16</f>
        <v>35416.666666666664</v>
      </c>
      <c r="AQ31" s="96">
        <f>OpEx!AQ16</f>
        <v>35416.666666666664</v>
      </c>
      <c r="AR31" s="96">
        <f>OpEx!AR16</f>
        <v>35416.666666666664</v>
      </c>
      <c r="AS31" s="96">
        <f>OpEx!AS16</f>
        <v>35416.666666666664</v>
      </c>
      <c r="AT31" s="96">
        <f>OpEx!AT16</f>
        <v>35416.666666666664</v>
      </c>
      <c r="AU31" s="96">
        <f>OpEx!AU16</f>
        <v>35416.666666666664</v>
      </c>
      <c r="AV31" s="96">
        <f>OpEx!AV16</f>
        <v>35416.666666666664</v>
      </c>
      <c r="AW31" s="96">
        <f>OpEx!AW16</f>
        <v>35416.666666666664</v>
      </c>
      <c r="AX31" s="96">
        <f>OpEx!AX16</f>
        <v>35416.666666666664</v>
      </c>
      <c r="AY31" s="96">
        <f>OpEx!AY16</f>
        <v>35416.666666666664</v>
      </c>
      <c r="AZ31" s="96">
        <f>OpEx!AZ16</f>
        <v>35416.666666666664</v>
      </c>
      <c r="BA31" s="96">
        <f>OpEx!BA16</f>
        <v>35416.666666666664</v>
      </c>
      <c r="BB31" s="96">
        <f>OpEx!BB16</f>
        <v>35416.666666666664</v>
      </c>
      <c r="BC31" s="96">
        <f>OpEx!BC16</f>
        <v>35416.666666666664</v>
      </c>
      <c r="BD31" s="96">
        <f>OpEx!BD16</f>
        <v>35416.666666666664</v>
      </c>
      <c r="BE31" s="96">
        <f>OpEx!BE16</f>
        <v>35416.666666666664</v>
      </c>
      <c r="BF31" s="96">
        <f>OpEx!BF16</f>
        <v>35416.666666666664</v>
      </c>
      <c r="BG31" s="96">
        <f>OpEx!BG16</f>
        <v>35416.666666666664</v>
      </c>
      <c r="BH31" s="96">
        <f>OpEx!BH16</f>
        <v>35416.666666666664</v>
      </c>
      <c r="BI31" s="96">
        <f>OpEx!BI16</f>
        <v>35416.666666666664</v>
      </c>
      <c r="BJ31" s="96">
        <f>OpEx!BJ16</f>
        <v>35416.666666666664</v>
      </c>
      <c r="BK31" s="96">
        <f>OpEx!BK16</f>
        <v>35416.666666666664</v>
      </c>
      <c r="BL31" s="96">
        <f>OpEx!BL16</f>
        <v>35416.666666666664</v>
      </c>
      <c r="BM31" s="96">
        <f>OpEx!BM16</f>
        <v>35416.666666666664</v>
      </c>
      <c r="BN31" s="96">
        <f>OpEx!BN16</f>
        <v>35416.666666666664</v>
      </c>
      <c r="BO31" s="96">
        <f>OpEx!BO16</f>
        <v>35416.666666666664</v>
      </c>
      <c r="BP31" s="96">
        <f>OpEx!BP16</f>
        <v>35416.666666666664</v>
      </c>
      <c r="BQ31" s="96">
        <f>OpEx!BQ16</f>
        <v>35416.666666666664</v>
      </c>
      <c r="BR31" s="96">
        <f>OpEx!BR16</f>
        <v>35416.666666666664</v>
      </c>
      <c r="BS31" s="96">
        <f>OpEx!BS16</f>
        <v>35416.666666666664</v>
      </c>
      <c r="BT31" s="96">
        <f>OpEx!BT16</f>
        <v>35416.666666666664</v>
      </c>
      <c r="BU31" s="96">
        <f>OpEx!BU16</f>
        <v>35416.666666666664</v>
      </c>
      <c r="BV31" s="96">
        <f>OpEx!BV16</f>
        <v>35416.666666666664</v>
      </c>
      <c r="BW31" s="96">
        <f>OpEx!BW16</f>
        <v>35416.666666666664</v>
      </c>
      <c r="BX31" s="96">
        <f>OpEx!BX16</f>
        <v>35416.666666666664</v>
      </c>
      <c r="BY31" s="96">
        <f>OpEx!BY16</f>
        <v>35416.666666666664</v>
      </c>
      <c r="BZ31" s="96">
        <f>OpEx!BZ16</f>
        <v>35416.666666666664</v>
      </c>
      <c r="CA31" s="96">
        <f>OpEx!CA16</f>
        <v>35416.666666666664</v>
      </c>
      <c r="CB31" s="96">
        <f>OpEx!CB16</f>
        <v>35416.666666666664</v>
      </c>
      <c r="CC31" s="96">
        <f>OpEx!CC16</f>
        <v>35416.666666666664</v>
      </c>
      <c r="CD31" s="96">
        <f>OpEx!CD16</f>
        <v>35416.666666666664</v>
      </c>
      <c r="CE31" s="96">
        <f>OpEx!CE16</f>
        <v>35416.666666666664</v>
      </c>
      <c r="CF31" s="96">
        <f>OpEx!CF16</f>
        <v>35416.666666666664</v>
      </c>
      <c r="CG31" s="96">
        <f>OpEx!CG16</f>
        <v>35416.666666666664</v>
      </c>
      <c r="CH31" s="96">
        <f>OpEx!CH16</f>
        <v>35416.666666666664</v>
      </c>
      <c r="CI31" s="96">
        <f>OpEx!CI16</f>
        <v>35416.666666666664</v>
      </c>
      <c r="CJ31" s="96">
        <f>OpEx!CJ16</f>
        <v>35416.666666666664</v>
      </c>
      <c r="CK31" s="96">
        <f>OpEx!CK16</f>
        <v>35416.666666666664</v>
      </c>
      <c r="CL31" s="96">
        <f>OpEx!CL16</f>
        <v>35416.666666666664</v>
      </c>
      <c r="CM31" s="96">
        <f>OpEx!CM16</f>
        <v>35416.666666666664</v>
      </c>
      <c r="CN31" s="96">
        <f>OpEx!CN16</f>
        <v>35416.666666666664</v>
      </c>
      <c r="CO31" s="96">
        <f>OpEx!CO16</f>
        <v>35416.666666666664</v>
      </c>
      <c r="CP31" s="96">
        <f>OpEx!CP16</f>
        <v>35416.666666666664</v>
      </c>
      <c r="CQ31" s="96">
        <f>OpEx!CQ16</f>
        <v>35416.666666666664</v>
      </c>
      <c r="CR31" s="96">
        <f>OpEx!CR16</f>
        <v>35416.666666666664</v>
      </c>
      <c r="CS31" s="96">
        <f>OpEx!CS16</f>
        <v>35416.666666666664</v>
      </c>
      <c r="CT31" s="96">
        <f>OpEx!CT16</f>
        <v>35416.666666666664</v>
      </c>
      <c r="CU31" s="96">
        <f>OpEx!CU16</f>
        <v>35416.666666666664</v>
      </c>
      <c r="CV31" s="96">
        <f>OpEx!CV16</f>
        <v>35416.666666666664</v>
      </c>
      <c r="CW31" s="96">
        <f>OpEx!CW16</f>
        <v>35416.666666666664</v>
      </c>
      <c r="CX31" s="96">
        <f>OpEx!CX16</f>
        <v>35416.666666666664</v>
      </c>
      <c r="CY31" s="96">
        <f>OpEx!CY16</f>
        <v>35416.666666666664</v>
      </c>
      <c r="CZ31" s="96">
        <f>OpEx!CZ16</f>
        <v>35416.666666666664</v>
      </c>
      <c r="DA31" s="96">
        <f>OpEx!DA16</f>
        <v>35416.666666666664</v>
      </c>
      <c r="DB31" s="96"/>
      <c r="DC31" s="96"/>
    </row>
    <row r="32" spans="1:107" x14ac:dyDescent="0.25">
      <c r="A32" s="9" t="s">
        <v>113</v>
      </c>
      <c r="C32" s="92">
        <f t="shared" si="75"/>
        <v>963258.33333333314</v>
      </c>
      <c r="D32" s="92">
        <f t="shared" ref="D32:I32" si="79">SUM(D26:D31)</f>
        <v>3409483.333333333</v>
      </c>
      <c r="E32" s="92">
        <f t="shared" si="79"/>
        <v>6609887.5</v>
      </c>
      <c r="F32" s="92">
        <f t="shared" si="79"/>
        <v>12055750.000000006</v>
      </c>
      <c r="G32" s="92">
        <f t="shared" si="79"/>
        <v>12055750.000000006</v>
      </c>
      <c r="H32" s="92">
        <f t="shared" si="79"/>
        <v>12055750.000000006</v>
      </c>
      <c r="I32" s="92">
        <f t="shared" si="79"/>
        <v>11630750.000000006</v>
      </c>
      <c r="J32" s="92">
        <f t="shared" ref="J32:AO32" si="80">SUM(J26:J31)</f>
        <v>8166.666666666667</v>
      </c>
      <c r="K32" s="92">
        <f t="shared" si="80"/>
        <v>1291.6666666666665</v>
      </c>
      <c r="L32" s="92">
        <f t="shared" si="80"/>
        <v>1291.6666666666665</v>
      </c>
      <c r="M32" s="92">
        <f t="shared" si="80"/>
        <v>1291.6666666666665</v>
      </c>
      <c r="N32" s="92">
        <f t="shared" si="80"/>
        <v>18791.666666666668</v>
      </c>
      <c r="O32" s="92">
        <f t="shared" si="80"/>
        <v>136499.99999999997</v>
      </c>
      <c r="P32" s="92">
        <f t="shared" si="80"/>
        <v>119000</v>
      </c>
      <c r="Q32" s="92">
        <f t="shared" si="80"/>
        <v>119000</v>
      </c>
      <c r="R32" s="92">
        <f t="shared" si="80"/>
        <v>119000</v>
      </c>
      <c r="S32" s="92">
        <f t="shared" si="80"/>
        <v>136891.66666666666</v>
      </c>
      <c r="T32" s="92">
        <f t="shared" si="80"/>
        <v>151016.66666666666</v>
      </c>
      <c r="U32" s="92">
        <f t="shared" si="80"/>
        <v>151016.66666666666</v>
      </c>
      <c r="V32" s="92">
        <f t="shared" si="80"/>
        <v>234375</v>
      </c>
      <c r="W32" s="92">
        <f t="shared" si="80"/>
        <v>257916.66666666666</v>
      </c>
      <c r="X32" s="92">
        <f t="shared" si="80"/>
        <v>257916.66666666666</v>
      </c>
      <c r="Y32" s="92">
        <f t="shared" si="80"/>
        <v>257916.66666666666</v>
      </c>
      <c r="Z32" s="92">
        <f t="shared" si="80"/>
        <v>257916.66666666666</v>
      </c>
      <c r="AA32" s="92">
        <f t="shared" si="80"/>
        <v>257916.66666666666</v>
      </c>
      <c r="AB32" s="92">
        <f t="shared" si="80"/>
        <v>257916.66666666666</v>
      </c>
      <c r="AC32" s="92">
        <f t="shared" si="80"/>
        <v>547916.66666666663</v>
      </c>
      <c r="AD32" s="92">
        <f t="shared" si="80"/>
        <v>257916.66666666666</v>
      </c>
      <c r="AE32" s="92">
        <f t="shared" si="80"/>
        <v>269216.66666666663</v>
      </c>
      <c r="AF32" s="92">
        <f t="shared" si="80"/>
        <v>269216.66666666663</v>
      </c>
      <c r="AG32" s="92">
        <f t="shared" si="80"/>
        <v>283341.66666666663</v>
      </c>
      <c r="AH32" s="92">
        <f t="shared" si="80"/>
        <v>645799.99999999988</v>
      </c>
      <c r="AI32" s="92">
        <f t="shared" si="80"/>
        <v>385800</v>
      </c>
      <c r="AJ32" s="92">
        <f t="shared" si="80"/>
        <v>370800</v>
      </c>
      <c r="AK32" s="92">
        <f t="shared" si="80"/>
        <v>370800</v>
      </c>
      <c r="AL32" s="92">
        <f t="shared" si="80"/>
        <v>370800</v>
      </c>
      <c r="AM32" s="92">
        <f t="shared" si="80"/>
        <v>370800</v>
      </c>
      <c r="AN32" s="92">
        <f t="shared" si="80"/>
        <v>370800</v>
      </c>
      <c r="AO32" s="92">
        <f t="shared" si="80"/>
        <v>445800</v>
      </c>
      <c r="AP32" s="92">
        <f t="shared" ref="AP32:BK32" si="81">SUM(AP26:AP31)</f>
        <v>370800</v>
      </c>
      <c r="AQ32" s="92">
        <f t="shared" si="81"/>
        <v>969229.16666666674</v>
      </c>
      <c r="AR32" s="92">
        <f t="shared" si="81"/>
        <v>969229.16666666674</v>
      </c>
      <c r="AS32" s="92">
        <f t="shared" si="81"/>
        <v>969229.16666666674</v>
      </c>
      <c r="AT32" s="92">
        <f t="shared" si="81"/>
        <v>1244229.166666667</v>
      </c>
      <c r="AU32" s="92">
        <f t="shared" si="81"/>
        <v>1044229.1666666667</v>
      </c>
      <c r="AV32" s="92">
        <f t="shared" si="81"/>
        <v>969229.16666666674</v>
      </c>
      <c r="AW32" s="92">
        <f t="shared" si="81"/>
        <v>969229.16666666674</v>
      </c>
      <c r="AX32" s="92">
        <f t="shared" si="81"/>
        <v>969229.16666666674</v>
      </c>
      <c r="AY32" s="92">
        <f t="shared" si="81"/>
        <v>969229.16666666674</v>
      </c>
      <c r="AZ32" s="92">
        <f t="shared" si="81"/>
        <v>969229.16666666674</v>
      </c>
      <c r="BA32" s="92">
        <f t="shared" si="81"/>
        <v>1044229.1666666667</v>
      </c>
      <c r="BB32" s="92">
        <f t="shared" si="81"/>
        <v>969229.16666666674</v>
      </c>
      <c r="BC32" s="92">
        <f t="shared" si="81"/>
        <v>969229.16666666674</v>
      </c>
      <c r="BD32" s="92">
        <f t="shared" si="81"/>
        <v>969229.16666666674</v>
      </c>
      <c r="BE32" s="92">
        <f t="shared" si="81"/>
        <v>969229.16666666674</v>
      </c>
      <c r="BF32" s="92">
        <f t="shared" si="81"/>
        <v>1244229.166666667</v>
      </c>
      <c r="BG32" s="92">
        <f t="shared" si="81"/>
        <v>1044229.1666666667</v>
      </c>
      <c r="BH32" s="92">
        <f t="shared" si="81"/>
        <v>969229.16666666674</v>
      </c>
      <c r="BI32" s="92">
        <f t="shared" si="81"/>
        <v>969229.16666666674</v>
      </c>
      <c r="BJ32" s="92">
        <f t="shared" si="81"/>
        <v>969229.16666666674</v>
      </c>
      <c r="BK32" s="92">
        <f t="shared" si="81"/>
        <v>969229.16666666674</v>
      </c>
      <c r="BL32" s="92">
        <f t="shared" ref="BL32:CC32" si="82">SUM(BL26:BL31)</f>
        <v>969229.16666666674</v>
      </c>
      <c r="BM32" s="92">
        <f t="shared" si="82"/>
        <v>969229.16666666674</v>
      </c>
      <c r="BN32" s="92">
        <f t="shared" si="82"/>
        <v>1044229.1666666667</v>
      </c>
      <c r="BO32" s="92">
        <f t="shared" si="82"/>
        <v>969229.16666666674</v>
      </c>
      <c r="BP32" s="92">
        <f t="shared" si="82"/>
        <v>969229.16666666674</v>
      </c>
      <c r="BQ32" s="92">
        <f t="shared" si="82"/>
        <v>969229.16666666674</v>
      </c>
      <c r="BR32" s="92">
        <f t="shared" si="82"/>
        <v>1244229.166666667</v>
      </c>
      <c r="BS32" s="92">
        <f t="shared" si="82"/>
        <v>969229.16666666674</v>
      </c>
      <c r="BT32" s="92">
        <f t="shared" si="82"/>
        <v>969229.16666666674</v>
      </c>
      <c r="BU32" s="92">
        <f t="shared" si="82"/>
        <v>1044229.1666666667</v>
      </c>
      <c r="BV32" s="92">
        <f t="shared" si="82"/>
        <v>969229.16666666674</v>
      </c>
      <c r="BW32" s="92">
        <f t="shared" si="82"/>
        <v>969229.16666666674</v>
      </c>
      <c r="BX32" s="92">
        <f t="shared" si="82"/>
        <v>969229.16666666674</v>
      </c>
      <c r="BY32" s="92">
        <f t="shared" si="82"/>
        <v>969229.16666666674</v>
      </c>
      <c r="BZ32" s="92">
        <f t="shared" si="82"/>
        <v>969229.16666666674</v>
      </c>
      <c r="CA32" s="92">
        <f t="shared" si="82"/>
        <v>969229.16666666674</v>
      </c>
      <c r="CB32" s="92">
        <f t="shared" si="82"/>
        <v>1044229.1666666667</v>
      </c>
      <c r="CC32" s="92">
        <f t="shared" si="82"/>
        <v>969229.16666666674</v>
      </c>
      <c r="CD32" s="92">
        <f t="shared" ref="CD32:CO32" si="83">SUM(CD26:CD31)</f>
        <v>969229.16666666674</v>
      </c>
      <c r="CE32" s="92">
        <f t="shared" si="83"/>
        <v>969229.16666666674</v>
      </c>
      <c r="CF32" s="92">
        <f t="shared" si="83"/>
        <v>969229.16666666674</v>
      </c>
      <c r="CG32" s="92">
        <f t="shared" si="83"/>
        <v>969229.16666666674</v>
      </c>
      <c r="CH32" s="92">
        <f t="shared" si="83"/>
        <v>969229.16666666674</v>
      </c>
      <c r="CI32" s="92">
        <f t="shared" si="83"/>
        <v>969229.16666666674</v>
      </c>
      <c r="CJ32" s="92">
        <f t="shared" si="83"/>
        <v>969229.16666666674</v>
      </c>
      <c r="CK32" s="92">
        <f t="shared" si="83"/>
        <v>969229.16666666674</v>
      </c>
      <c r="CL32" s="92">
        <f t="shared" si="83"/>
        <v>969229.16666666674</v>
      </c>
      <c r="CM32" s="92">
        <f t="shared" si="83"/>
        <v>969229.16666666674</v>
      </c>
      <c r="CN32" s="92">
        <f t="shared" si="83"/>
        <v>969229.16666666674</v>
      </c>
      <c r="CO32" s="92">
        <f t="shared" si="83"/>
        <v>969229.16666666674</v>
      </c>
      <c r="CP32" s="92">
        <f t="shared" ref="CP32:DA32" si="84">SUM(CP26:CP31)</f>
        <v>969229.16666666674</v>
      </c>
      <c r="CQ32" s="92">
        <f t="shared" si="84"/>
        <v>969229.16666666674</v>
      </c>
      <c r="CR32" s="92">
        <f t="shared" si="84"/>
        <v>969229.16666666674</v>
      </c>
      <c r="CS32" s="92">
        <f t="shared" si="84"/>
        <v>969229.16666666674</v>
      </c>
      <c r="CT32" s="92">
        <f t="shared" si="84"/>
        <v>969229.16666666674</v>
      </c>
      <c r="CU32" s="92">
        <f t="shared" si="84"/>
        <v>969229.16666666674</v>
      </c>
      <c r="CV32" s="92">
        <f t="shared" si="84"/>
        <v>969229.16666666674</v>
      </c>
      <c r="CW32" s="92">
        <f t="shared" si="84"/>
        <v>969229.16666666674</v>
      </c>
      <c r="CX32" s="92">
        <f t="shared" si="84"/>
        <v>969229.16666666674</v>
      </c>
      <c r="CY32" s="92">
        <f t="shared" si="84"/>
        <v>969229.16666666674</v>
      </c>
      <c r="CZ32" s="92">
        <f t="shared" si="84"/>
        <v>969229.16666666674</v>
      </c>
      <c r="DA32" s="92">
        <f t="shared" si="84"/>
        <v>969229.16666666674</v>
      </c>
      <c r="DB32" s="92"/>
      <c r="DC32" s="92"/>
    </row>
    <row r="33" spans="1:107" x14ac:dyDescent="0.25">
      <c r="C33" s="93"/>
      <c r="D33" s="93"/>
      <c r="E33" s="93"/>
      <c r="F33" s="93"/>
      <c r="G33" s="93"/>
      <c r="H33" s="93"/>
      <c r="I33" s="93"/>
    </row>
    <row r="34" spans="1:107" x14ac:dyDescent="0.25">
      <c r="A34" s="39" t="s">
        <v>85</v>
      </c>
      <c r="C34" s="93"/>
      <c r="D34" s="93"/>
      <c r="E34" s="93"/>
      <c r="F34" s="93"/>
      <c r="G34" s="93"/>
      <c r="H34" s="93"/>
      <c r="I34" s="93"/>
    </row>
    <row r="35" spans="1:107" x14ac:dyDescent="0.25">
      <c r="A35" s="12" t="s">
        <v>87</v>
      </c>
      <c r="C35" s="93">
        <f>SUM(J35:U35)</f>
        <v>0</v>
      </c>
      <c r="D35" s="93">
        <f>SUM(V35:AG35)</f>
        <v>0</v>
      </c>
      <c r="E35" s="93">
        <f>SUM(AH35:AS35)</f>
        <v>0</v>
      </c>
      <c r="F35" s="93">
        <f>SUM(AT35:BE35)</f>
        <v>0</v>
      </c>
      <c r="G35" s="93">
        <f t="shared" ref="G35:G40" si="85">SUM(BF35:BQ35)</f>
        <v>0</v>
      </c>
      <c r="H35" s="93">
        <f t="shared" ref="H35:H40" si="86">SUM(BR35:CC35)</f>
        <v>0</v>
      </c>
      <c r="I35" s="93">
        <f t="shared" ref="I35:I40" si="87">SUM(CD35:CO35)</f>
        <v>0</v>
      </c>
      <c r="J35" s="87">
        <f>OpEx!J20</f>
        <v>0</v>
      </c>
      <c r="K35" s="87">
        <f>OpEx!K20</f>
        <v>0</v>
      </c>
      <c r="L35" s="87">
        <f>OpEx!L20</f>
        <v>0</v>
      </c>
      <c r="M35" s="87">
        <f>OpEx!M20</f>
        <v>0</v>
      </c>
      <c r="N35" s="87">
        <f>OpEx!N20</f>
        <v>0</v>
      </c>
      <c r="O35" s="87">
        <f>OpEx!O20</f>
        <v>0</v>
      </c>
      <c r="P35" s="87">
        <f>OpEx!P20</f>
        <v>0</v>
      </c>
      <c r="Q35" s="87">
        <f>OpEx!Q20</f>
        <v>0</v>
      </c>
      <c r="R35" s="87">
        <f>OpEx!R20</f>
        <v>0</v>
      </c>
      <c r="S35" s="87">
        <f>OpEx!S20</f>
        <v>0</v>
      </c>
      <c r="T35" s="87">
        <f>OpEx!T20</f>
        <v>0</v>
      </c>
      <c r="U35" s="87">
        <f>OpEx!U20</f>
        <v>0</v>
      </c>
      <c r="V35" s="87">
        <f>OpEx!V20</f>
        <v>0</v>
      </c>
      <c r="W35" s="87">
        <f>OpEx!W20</f>
        <v>0</v>
      </c>
      <c r="X35" s="87">
        <f>OpEx!X20</f>
        <v>0</v>
      </c>
      <c r="Y35" s="87">
        <f>OpEx!Y20</f>
        <v>0</v>
      </c>
      <c r="Z35" s="87">
        <f>OpEx!Z20</f>
        <v>0</v>
      </c>
      <c r="AA35" s="87">
        <f>OpEx!AA20</f>
        <v>0</v>
      </c>
      <c r="AB35" s="87">
        <f>OpEx!AB20</f>
        <v>0</v>
      </c>
      <c r="AC35" s="87">
        <f>OpEx!AC20</f>
        <v>0</v>
      </c>
      <c r="AD35" s="87">
        <f>OpEx!AD20</f>
        <v>0</v>
      </c>
      <c r="AE35" s="87">
        <f>OpEx!AE20</f>
        <v>0</v>
      </c>
      <c r="AF35" s="87">
        <f>OpEx!AF20</f>
        <v>0</v>
      </c>
      <c r="AG35" s="87">
        <f>OpEx!AG20</f>
        <v>0</v>
      </c>
      <c r="AH35" s="87">
        <f>OpEx!AH20</f>
        <v>0</v>
      </c>
      <c r="AI35" s="87">
        <f>OpEx!AI20</f>
        <v>0</v>
      </c>
      <c r="AJ35" s="87">
        <f>OpEx!AJ20</f>
        <v>0</v>
      </c>
      <c r="AK35" s="87">
        <f>OpEx!AK20</f>
        <v>0</v>
      </c>
      <c r="AL35" s="87">
        <f>OpEx!AL20</f>
        <v>0</v>
      </c>
      <c r="AM35" s="87">
        <f>OpEx!AM20</f>
        <v>0</v>
      </c>
      <c r="AN35" s="87">
        <f>OpEx!AN20</f>
        <v>0</v>
      </c>
      <c r="AO35" s="87">
        <f>OpEx!AO20</f>
        <v>0</v>
      </c>
      <c r="AP35" s="87">
        <f>OpEx!AP20</f>
        <v>0</v>
      </c>
      <c r="AQ35" s="87">
        <f>OpEx!AQ20</f>
        <v>0</v>
      </c>
      <c r="AR35" s="87">
        <f>OpEx!AR20</f>
        <v>0</v>
      </c>
      <c r="AS35" s="87">
        <f>OpEx!AS20</f>
        <v>0</v>
      </c>
      <c r="AT35" s="87">
        <f>OpEx!AT20</f>
        <v>0</v>
      </c>
      <c r="AU35" s="87">
        <f>OpEx!AU20</f>
        <v>0</v>
      </c>
      <c r="AV35" s="87">
        <f>OpEx!AV20</f>
        <v>0</v>
      </c>
      <c r="AW35" s="87">
        <f>OpEx!AW20</f>
        <v>0</v>
      </c>
      <c r="AX35" s="87">
        <f>OpEx!AX20</f>
        <v>0</v>
      </c>
      <c r="AY35" s="87">
        <f>OpEx!AY20</f>
        <v>0</v>
      </c>
      <c r="AZ35" s="87">
        <f>OpEx!AZ20</f>
        <v>0</v>
      </c>
      <c r="BA35" s="87">
        <f>OpEx!BA20</f>
        <v>0</v>
      </c>
      <c r="BB35" s="87">
        <f>OpEx!BB20</f>
        <v>0</v>
      </c>
      <c r="BC35" s="87">
        <f>OpEx!BC20</f>
        <v>0</v>
      </c>
      <c r="BD35" s="87">
        <f>OpEx!BD20</f>
        <v>0</v>
      </c>
      <c r="BE35" s="87">
        <f>OpEx!BE20</f>
        <v>0</v>
      </c>
      <c r="BF35" s="87">
        <f>OpEx!BF20</f>
        <v>0</v>
      </c>
      <c r="BG35" s="87">
        <f>OpEx!BG20</f>
        <v>0</v>
      </c>
      <c r="BH35" s="87">
        <f>OpEx!BH20</f>
        <v>0</v>
      </c>
      <c r="BI35" s="87">
        <f>OpEx!BI20</f>
        <v>0</v>
      </c>
      <c r="BJ35" s="87">
        <f>OpEx!BJ20</f>
        <v>0</v>
      </c>
      <c r="BK35" s="87">
        <f>OpEx!BK20</f>
        <v>0</v>
      </c>
      <c r="BL35" s="87">
        <f>OpEx!BL20</f>
        <v>0</v>
      </c>
      <c r="BM35" s="87">
        <f>OpEx!BM20</f>
        <v>0</v>
      </c>
      <c r="BN35" s="87">
        <f>OpEx!BN20</f>
        <v>0</v>
      </c>
      <c r="BO35" s="87">
        <f>OpEx!BO20</f>
        <v>0</v>
      </c>
      <c r="BP35" s="87">
        <f>OpEx!BP20</f>
        <v>0</v>
      </c>
      <c r="BQ35" s="87">
        <f>OpEx!BQ20</f>
        <v>0</v>
      </c>
      <c r="BR35" s="87">
        <f>OpEx!BR20</f>
        <v>0</v>
      </c>
      <c r="BS35" s="87">
        <f>OpEx!BS20</f>
        <v>0</v>
      </c>
      <c r="BT35" s="87">
        <f>OpEx!BT20</f>
        <v>0</v>
      </c>
      <c r="BU35" s="87">
        <f>OpEx!BU20</f>
        <v>0</v>
      </c>
      <c r="BV35" s="87">
        <f>OpEx!BV20</f>
        <v>0</v>
      </c>
      <c r="BW35" s="87">
        <f>OpEx!BW20</f>
        <v>0</v>
      </c>
      <c r="BX35" s="87">
        <f>OpEx!BX20</f>
        <v>0</v>
      </c>
      <c r="BY35" s="87">
        <f>OpEx!BY20</f>
        <v>0</v>
      </c>
      <c r="BZ35" s="87">
        <f>OpEx!BZ20</f>
        <v>0</v>
      </c>
      <c r="CA35" s="87">
        <f>OpEx!CA20</f>
        <v>0</v>
      </c>
      <c r="CB35" s="87">
        <f>OpEx!CB20</f>
        <v>0</v>
      </c>
      <c r="CC35" s="87">
        <f>OpEx!CC20</f>
        <v>0</v>
      </c>
      <c r="CD35" s="87">
        <f>OpEx!CD20</f>
        <v>0</v>
      </c>
      <c r="CE35" s="87">
        <f>OpEx!CE20</f>
        <v>0</v>
      </c>
      <c r="CF35" s="87">
        <f>OpEx!CF20</f>
        <v>0</v>
      </c>
      <c r="CG35" s="87">
        <f>OpEx!CG20</f>
        <v>0</v>
      </c>
      <c r="CH35" s="87">
        <f>OpEx!CH20</f>
        <v>0</v>
      </c>
      <c r="CI35" s="87">
        <f>OpEx!CI20</f>
        <v>0</v>
      </c>
      <c r="CJ35" s="87">
        <f>OpEx!CJ20</f>
        <v>0</v>
      </c>
      <c r="CK35" s="87">
        <f>OpEx!CK20</f>
        <v>0</v>
      </c>
      <c r="CL35" s="87">
        <f>OpEx!CL20</f>
        <v>0</v>
      </c>
      <c r="CM35" s="87">
        <f>OpEx!CM20</f>
        <v>0</v>
      </c>
      <c r="CN35" s="87">
        <f>OpEx!CN20</f>
        <v>0</v>
      </c>
      <c r="CO35" s="87">
        <f>OpEx!CO20</f>
        <v>0</v>
      </c>
      <c r="CP35" s="87">
        <f>OpEx!CP20</f>
        <v>0</v>
      </c>
      <c r="CQ35" s="87">
        <f>OpEx!CQ20</f>
        <v>0</v>
      </c>
      <c r="CR35" s="87">
        <f>OpEx!CR20</f>
        <v>0</v>
      </c>
      <c r="CS35" s="87">
        <f>OpEx!CS20</f>
        <v>0</v>
      </c>
      <c r="CT35" s="87">
        <f>OpEx!CT20</f>
        <v>0</v>
      </c>
      <c r="CU35" s="87">
        <f>OpEx!CU20</f>
        <v>0</v>
      </c>
      <c r="CV35" s="87">
        <f>OpEx!CV20</f>
        <v>0</v>
      </c>
      <c r="CW35" s="87">
        <f>OpEx!CW20</f>
        <v>0</v>
      </c>
      <c r="CX35" s="87">
        <f>OpEx!CX20</f>
        <v>0</v>
      </c>
      <c r="CY35" s="87">
        <f>OpEx!CY20</f>
        <v>0</v>
      </c>
      <c r="CZ35" s="87">
        <f>OpEx!CZ20</f>
        <v>0</v>
      </c>
      <c r="DA35" s="87">
        <f>OpEx!DA20</f>
        <v>0</v>
      </c>
      <c r="DB35" s="87"/>
      <c r="DC35" s="87"/>
    </row>
    <row r="36" spans="1:107" x14ac:dyDescent="0.25">
      <c r="A36" s="12" t="s">
        <v>112</v>
      </c>
      <c r="C36" s="93">
        <f t="shared" ref="C36:C40" si="88">SUM(J36:U36)</f>
        <v>125000.00000000001</v>
      </c>
      <c r="D36" s="93">
        <f t="shared" ref="D36:D40" si="89">SUM(V36:AG36)</f>
        <v>350000.00000000006</v>
      </c>
      <c r="E36" s="93">
        <f t="shared" ref="E36:E40" si="90">SUM(AH36:AS36)</f>
        <v>2899999.9999999995</v>
      </c>
      <c r="F36" s="93">
        <f t="shared" ref="F36:F40" si="91">SUM(AT36:BE36)</f>
        <v>2899999.9999999995</v>
      </c>
      <c r="G36" s="93">
        <f t="shared" si="85"/>
        <v>2899999.9999999995</v>
      </c>
      <c r="H36" s="93">
        <f t="shared" si="86"/>
        <v>2899999.9999999995</v>
      </c>
      <c r="I36" s="93">
        <f t="shared" si="87"/>
        <v>2899999.9999999995</v>
      </c>
      <c r="J36" s="87">
        <f>OpEx!J21</f>
        <v>10416.666666666666</v>
      </c>
      <c r="K36" s="87">
        <f>OpEx!K21</f>
        <v>10416.666666666666</v>
      </c>
      <c r="L36" s="87">
        <f>OpEx!L21</f>
        <v>10416.666666666666</v>
      </c>
      <c r="M36" s="87">
        <f>OpEx!M21</f>
        <v>10416.666666666666</v>
      </c>
      <c r="N36" s="87">
        <f>OpEx!N21</f>
        <v>10416.666666666666</v>
      </c>
      <c r="O36" s="87">
        <f>OpEx!O21</f>
        <v>10416.666666666666</v>
      </c>
      <c r="P36" s="87">
        <f>OpEx!P21</f>
        <v>10416.666666666666</v>
      </c>
      <c r="Q36" s="87">
        <f>OpEx!Q21</f>
        <v>10416.666666666666</v>
      </c>
      <c r="R36" s="87">
        <f>OpEx!R21</f>
        <v>10416.666666666666</v>
      </c>
      <c r="S36" s="87">
        <f>OpEx!S21</f>
        <v>10416.666666666666</v>
      </c>
      <c r="T36" s="87">
        <f>OpEx!T21</f>
        <v>10416.666666666666</v>
      </c>
      <c r="U36" s="87">
        <f>OpEx!U21</f>
        <v>10416.666666666666</v>
      </c>
      <c r="V36" s="87">
        <f>OpEx!V21</f>
        <v>29166.666666666668</v>
      </c>
      <c r="W36" s="87">
        <f>OpEx!W21</f>
        <v>29166.666666666668</v>
      </c>
      <c r="X36" s="87">
        <f>OpEx!X21</f>
        <v>29166.666666666668</v>
      </c>
      <c r="Y36" s="87">
        <f>OpEx!Y21</f>
        <v>29166.666666666668</v>
      </c>
      <c r="Z36" s="87">
        <f>OpEx!Z21</f>
        <v>29166.666666666668</v>
      </c>
      <c r="AA36" s="87">
        <f>OpEx!AA21</f>
        <v>29166.666666666668</v>
      </c>
      <c r="AB36" s="87">
        <f>OpEx!AB21</f>
        <v>29166.666666666668</v>
      </c>
      <c r="AC36" s="87">
        <f>OpEx!AC21</f>
        <v>29166.666666666668</v>
      </c>
      <c r="AD36" s="87">
        <f>OpEx!AD21</f>
        <v>29166.666666666668</v>
      </c>
      <c r="AE36" s="87">
        <f>OpEx!AE21</f>
        <v>29166.666666666668</v>
      </c>
      <c r="AF36" s="87">
        <f>OpEx!AF21</f>
        <v>29166.666666666668</v>
      </c>
      <c r="AG36" s="87">
        <f>OpEx!AG21</f>
        <v>29166.666666666668</v>
      </c>
      <c r="AH36" s="87">
        <f>OpEx!AH21</f>
        <v>241666.66666666666</v>
      </c>
      <c r="AI36" s="87">
        <f>OpEx!AI21</f>
        <v>241666.66666666666</v>
      </c>
      <c r="AJ36" s="87">
        <f>OpEx!AJ21</f>
        <v>241666.66666666666</v>
      </c>
      <c r="AK36" s="87">
        <f>OpEx!AK21</f>
        <v>241666.66666666666</v>
      </c>
      <c r="AL36" s="87">
        <f>OpEx!AL21</f>
        <v>241666.66666666666</v>
      </c>
      <c r="AM36" s="87">
        <f>OpEx!AM21</f>
        <v>241666.66666666666</v>
      </c>
      <c r="AN36" s="87">
        <f>OpEx!AN21</f>
        <v>241666.66666666666</v>
      </c>
      <c r="AO36" s="87">
        <f>OpEx!AO21</f>
        <v>241666.66666666666</v>
      </c>
      <c r="AP36" s="87">
        <f>OpEx!AP21</f>
        <v>241666.66666666666</v>
      </c>
      <c r="AQ36" s="87">
        <f>OpEx!AQ21</f>
        <v>241666.66666666666</v>
      </c>
      <c r="AR36" s="87">
        <f>OpEx!AR21</f>
        <v>241666.66666666666</v>
      </c>
      <c r="AS36" s="87">
        <f>OpEx!AS21</f>
        <v>241666.66666666666</v>
      </c>
      <c r="AT36" s="87">
        <f>OpEx!AT21</f>
        <v>241666.66666666666</v>
      </c>
      <c r="AU36" s="87">
        <f>OpEx!AU21</f>
        <v>241666.66666666666</v>
      </c>
      <c r="AV36" s="87">
        <f>OpEx!AV21</f>
        <v>241666.66666666666</v>
      </c>
      <c r="AW36" s="87">
        <f>OpEx!AW21</f>
        <v>241666.66666666666</v>
      </c>
      <c r="AX36" s="87">
        <f>OpEx!AX21</f>
        <v>241666.66666666666</v>
      </c>
      <c r="AY36" s="87">
        <f>OpEx!AY21</f>
        <v>241666.66666666666</v>
      </c>
      <c r="AZ36" s="87">
        <f>OpEx!AZ21</f>
        <v>241666.66666666666</v>
      </c>
      <c r="BA36" s="87">
        <f>OpEx!BA21</f>
        <v>241666.66666666666</v>
      </c>
      <c r="BB36" s="87">
        <f>OpEx!BB21</f>
        <v>241666.66666666666</v>
      </c>
      <c r="BC36" s="87">
        <f>OpEx!BC21</f>
        <v>241666.66666666666</v>
      </c>
      <c r="BD36" s="87">
        <f>OpEx!BD21</f>
        <v>241666.66666666666</v>
      </c>
      <c r="BE36" s="87">
        <f>OpEx!BE21</f>
        <v>241666.66666666666</v>
      </c>
      <c r="BF36" s="87">
        <f>OpEx!BF21</f>
        <v>241666.66666666666</v>
      </c>
      <c r="BG36" s="87">
        <f>OpEx!BG21</f>
        <v>241666.66666666666</v>
      </c>
      <c r="BH36" s="87">
        <f>OpEx!BH21</f>
        <v>241666.66666666666</v>
      </c>
      <c r="BI36" s="87">
        <f>OpEx!BI21</f>
        <v>241666.66666666666</v>
      </c>
      <c r="BJ36" s="87">
        <f>OpEx!BJ21</f>
        <v>241666.66666666666</v>
      </c>
      <c r="BK36" s="87">
        <f>OpEx!BK21</f>
        <v>241666.66666666666</v>
      </c>
      <c r="BL36" s="87">
        <f>OpEx!BL21</f>
        <v>241666.66666666666</v>
      </c>
      <c r="BM36" s="87">
        <f>OpEx!BM21</f>
        <v>241666.66666666666</v>
      </c>
      <c r="BN36" s="87">
        <f>OpEx!BN21</f>
        <v>241666.66666666666</v>
      </c>
      <c r="BO36" s="87">
        <f>OpEx!BO21</f>
        <v>241666.66666666666</v>
      </c>
      <c r="BP36" s="87">
        <f>OpEx!BP21</f>
        <v>241666.66666666666</v>
      </c>
      <c r="BQ36" s="87">
        <f>OpEx!BQ21</f>
        <v>241666.66666666666</v>
      </c>
      <c r="BR36" s="87">
        <f>OpEx!BR21</f>
        <v>241666.66666666666</v>
      </c>
      <c r="BS36" s="87">
        <f>OpEx!BS21</f>
        <v>241666.66666666666</v>
      </c>
      <c r="BT36" s="87">
        <f>OpEx!BT21</f>
        <v>241666.66666666666</v>
      </c>
      <c r="BU36" s="87">
        <f>OpEx!BU21</f>
        <v>241666.66666666666</v>
      </c>
      <c r="BV36" s="87">
        <f>OpEx!BV21</f>
        <v>241666.66666666666</v>
      </c>
      <c r="BW36" s="87">
        <f>OpEx!BW21</f>
        <v>241666.66666666666</v>
      </c>
      <c r="BX36" s="87">
        <f>OpEx!BX21</f>
        <v>241666.66666666666</v>
      </c>
      <c r="BY36" s="87">
        <f>OpEx!BY21</f>
        <v>241666.66666666666</v>
      </c>
      <c r="BZ36" s="87">
        <f>OpEx!BZ21</f>
        <v>241666.66666666666</v>
      </c>
      <c r="CA36" s="87">
        <f>OpEx!CA21</f>
        <v>241666.66666666666</v>
      </c>
      <c r="CB36" s="87">
        <f>OpEx!CB21</f>
        <v>241666.66666666666</v>
      </c>
      <c r="CC36" s="87">
        <f>OpEx!CC21</f>
        <v>241666.66666666666</v>
      </c>
      <c r="CD36" s="87">
        <f>OpEx!CD21</f>
        <v>241666.66666666666</v>
      </c>
      <c r="CE36" s="87">
        <f>OpEx!CE21</f>
        <v>241666.66666666666</v>
      </c>
      <c r="CF36" s="87">
        <f>OpEx!CF21</f>
        <v>241666.66666666666</v>
      </c>
      <c r="CG36" s="87">
        <f>OpEx!CG21</f>
        <v>241666.66666666666</v>
      </c>
      <c r="CH36" s="87">
        <f>OpEx!CH21</f>
        <v>241666.66666666666</v>
      </c>
      <c r="CI36" s="87">
        <f>OpEx!CI21</f>
        <v>241666.66666666666</v>
      </c>
      <c r="CJ36" s="87">
        <f>OpEx!CJ21</f>
        <v>241666.66666666666</v>
      </c>
      <c r="CK36" s="87">
        <f>OpEx!CK21</f>
        <v>241666.66666666666</v>
      </c>
      <c r="CL36" s="87">
        <f>OpEx!CL21</f>
        <v>241666.66666666666</v>
      </c>
      <c r="CM36" s="87">
        <f>OpEx!CM21</f>
        <v>241666.66666666666</v>
      </c>
      <c r="CN36" s="87">
        <f>OpEx!CN21</f>
        <v>241666.66666666666</v>
      </c>
      <c r="CO36" s="87">
        <f>OpEx!CO21</f>
        <v>241666.66666666666</v>
      </c>
      <c r="CP36" s="87">
        <f>OpEx!CP21</f>
        <v>241666.66666666666</v>
      </c>
      <c r="CQ36" s="87">
        <f>OpEx!CQ21</f>
        <v>241666.66666666666</v>
      </c>
      <c r="CR36" s="87">
        <f>OpEx!CR21</f>
        <v>241666.66666666666</v>
      </c>
      <c r="CS36" s="87">
        <f>OpEx!CS21</f>
        <v>241666.66666666666</v>
      </c>
      <c r="CT36" s="87">
        <f>OpEx!CT21</f>
        <v>241666.66666666666</v>
      </c>
      <c r="CU36" s="87">
        <f>OpEx!CU21</f>
        <v>241666.66666666666</v>
      </c>
      <c r="CV36" s="87">
        <f>OpEx!CV21</f>
        <v>241666.66666666666</v>
      </c>
      <c r="CW36" s="87">
        <f>OpEx!CW21</f>
        <v>241666.66666666666</v>
      </c>
      <c r="CX36" s="87">
        <f>OpEx!CX21</f>
        <v>241666.66666666666</v>
      </c>
      <c r="CY36" s="87">
        <f>OpEx!CY21</f>
        <v>241666.66666666666</v>
      </c>
      <c r="CZ36" s="87">
        <f>OpEx!CZ21</f>
        <v>241666.66666666666</v>
      </c>
      <c r="DA36" s="87">
        <f>OpEx!DA21</f>
        <v>241666.66666666666</v>
      </c>
      <c r="DB36" s="87"/>
      <c r="DC36" s="87"/>
    </row>
    <row r="37" spans="1:107" x14ac:dyDescent="0.25">
      <c r="A37" s="17" t="s">
        <v>137</v>
      </c>
      <c r="C37" s="93">
        <f t="shared" si="88"/>
        <v>0</v>
      </c>
      <c r="D37" s="93">
        <f t="shared" si="89"/>
        <v>125000.00000000001</v>
      </c>
      <c r="E37" s="93">
        <f t="shared" si="90"/>
        <v>718750.00000000012</v>
      </c>
      <c r="F37" s="93">
        <f t="shared" si="91"/>
        <v>718750.00000000012</v>
      </c>
      <c r="G37" s="93">
        <f t="shared" si="85"/>
        <v>718750.00000000012</v>
      </c>
      <c r="H37" s="93">
        <f t="shared" si="86"/>
        <v>718750.00000000012</v>
      </c>
      <c r="I37" s="93">
        <f t="shared" si="87"/>
        <v>718750.00000000012</v>
      </c>
      <c r="J37" s="87">
        <f>OpEx!J22</f>
        <v>0</v>
      </c>
      <c r="K37" s="87">
        <f>OpEx!K22</f>
        <v>0</v>
      </c>
      <c r="L37" s="87">
        <f>OpEx!L22</f>
        <v>0</v>
      </c>
      <c r="M37" s="87">
        <f>OpEx!M22</f>
        <v>0</v>
      </c>
      <c r="N37" s="87">
        <f>OpEx!N22</f>
        <v>0</v>
      </c>
      <c r="O37" s="87">
        <f>OpEx!O22</f>
        <v>0</v>
      </c>
      <c r="P37" s="87">
        <f>OpEx!P22</f>
        <v>0</v>
      </c>
      <c r="Q37" s="87">
        <f>OpEx!Q22</f>
        <v>0</v>
      </c>
      <c r="R37" s="87">
        <f>OpEx!R22</f>
        <v>0</v>
      </c>
      <c r="S37" s="87">
        <f>OpEx!S22</f>
        <v>0</v>
      </c>
      <c r="T37" s="87">
        <f>OpEx!T22</f>
        <v>0</v>
      </c>
      <c r="U37" s="87">
        <f>OpEx!U22</f>
        <v>0</v>
      </c>
      <c r="V37" s="87">
        <f>OpEx!V22</f>
        <v>10416.666666666666</v>
      </c>
      <c r="W37" s="87">
        <f>OpEx!W22</f>
        <v>10416.666666666666</v>
      </c>
      <c r="X37" s="87">
        <f>OpEx!X22</f>
        <v>10416.666666666666</v>
      </c>
      <c r="Y37" s="87">
        <f>OpEx!Y22</f>
        <v>10416.666666666666</v>
      </c>
      <c r="Z37" s="87">
        <f>OpEx!Z22</f>
        <v>10416.666666666666</v>
      </c>
      <c r="AA37" s="87">
        <f>OpEx!AA22</f>
        <v>10416.666666666666</v>
      </c>
      <c r="AB37" s="87">
        <f>OpEx!AB22</f>
        <v>10416.666666666666</v>
      </c>
      <c r="AC37" s="87">
        <f>OpEx!AC22</f>
        <v>10416.666666666666</v>
      </c>
      <c r="AD37" s="87">
        <f>OpEx!AD22</f>
        <v>10416.666666666666</v>
      </c>
      <c r="AE37" s="87">
        <f>OpEx!AE22</f>
        <v>10416.666666666666</v>
      </c>
      <c r="AF37" s="87">
        <f>OpEx!AF22</f>
        <v>10416.666666666666</v>
      </c>
      <c r="AG37" s="87">
        <f>OpEx!AG22</f>
        <v>10416.666666666666</v>
      </c>
      <c r="AH37" s="87">
        <f>OpEx!AH22</f>
        <v>59895.833333333336</v>
      </c>
      <c r="AI37" s="87">
        <f>OpEx!AI22</f>
        <v>59895.833333333336</v>
      </c>
      <c r="AJ37" s="87">
        <f>OpEx!AJ22</f>
        <v>59895.833333333336</v>
      </c>
      <c r="AK37" s="87">
        <f>OpEx!AK22</f>
        <v>59895.833333333336</v>
      </c>
      <c r="AL37" s="87">
        <f>OpEx!AL22</f>
        <v>59895.833333333336</v>
      </c>
      <c r="AM37" s="87">
        <f>OpEx!AM22</f>
        <v>59895.833333333336</v>
      </c>
      <c r="AN37" s="87">
        <f>OpEx!AN22</f>
        <v>59895.833333333336</v>
      </c>
      <c r="AO37" s="87">
        <f>OpEx!AO22</f>
        <v>59895.833333333336</v>
      </c>
      <c r="AP37" s="87">
        <f>OpEx!AP22</f>
        <v>59895.833333333336</v>
      </c>
      <c r="AQ37" s="87">
        <f>OpEx!AQ22</f>
        <v>59895.833333333336</v>
      </c>
      <c r="AR37" s="87">
        <f>OpEx!AR22</f>
        <v>59895.833333333336</v>
      </c>
      <c r="AS37" s="87">
        <f>OpEx!AS22</f>
        <v>59895.833333333336</v>
      </c>
      <c r="AT37" s="87">
        <f>OpEx!AT22</f>
        <v>59895.833333333336</v>
      </c>
      <c r="AU37" s="87">
        <f>OpEx!AU22</f>
        <v>59895.833333333336</v>
      </c>
      <c r="AV37" s="87">
        <f>OpEx!AV22</f>
        <v>59895.833333333336</v>
      </c>
      <c r="AW37" s="87">
        <f>OpEx!AW22</f>
        <v>59895.833333333336</v>
      </c>
      <c r="AX37" s="87">
        <f>OpEx!AX22</f>
        <v>59895.833333333336</v>
      </c>
      <c r="AY37" s="87">
        <f>OpEx!AY22</f>
        <v>59895.833333333336</v>
      </c>
      <c r="AZ37" s="87">
        <f>OpEx!AZ22</f>
        <v>59895.833333333336</v>
      </c>
      <c r="BA37" s="87">
        <f>OpEx!BA22</f>
        <v>59895.833333333336</v>
      </c>
      <c r="BB37" s="87">
        <f>OpEx!BB22</f>
        <v>59895.833333333336</v>
      </c>
      <c r="BC37" s="87">
        <f>OpEx!BC22</f>
        <v>59895.833333333336</v>
      </c>
      <c r="BD37" s="87">
        <f>OpEx!BD22</f>
        <v>59895.833333333336</v>
      </c>
      <c r="BE37" s="87">
        <f>OpEx!BE22</f>
        <v>59895.833333333336</v>
      </c>
      <c r="BF37" s="87">
        <f>OpEx!BF22</f>
        <v>59895.833333333336</v>
      </c>
      <c r="BG37" s="87">
        <f>OpEx!BG22</f>
        <v>59895.833333333336</v>
      </c>
      <c r="BH37" s="87">
        <f>OpEx!BH22</f>
        <v>59895.833333333336</v>
      </c>
      <c r="BI37" s="87">
        <f>OpEx!BI22</f>
        <v>59895.833333333336</v>
      </c>
      <c r="BJ37" s="87">
        <f>OpEx!BJ22</f>
        <v>59895.833333333336</v>
      </c>
      <c r="BK37" s="87">
        <f>OpEx!BK22</f>
        <v>59895.833333333336</v>
      </c>
      <c r="BL37" s="87">
        <f>OpEx!BL22</f>
        <v>59895.833333333336</v>
      </c>
      <c r="BM37" s="87">
        <f>OpEx!BM22</f>
        <v>59895.833333333336</v>
      </c>
      <c r="BN37" s="87">
        <f>OpEx!BN22</f>
        <v>59895.833333333336</v>
      </c>
      <c r="BO37" s="87">
        <f>OpEx!BO22</f>
        <v>59895.833333333336</v>
      </c>
      <c r="BP37" s="87">
        <f>OpEx!BP22</f>
        <v>59895.833333333336</v>
      </c>
      <c r="BQ37" s="87">
        <f>OpEx!BQ22</f>
        <v>59895.833333333336</v>
      </c>
      <c r="BR37" s="87">
        <f>OpEx!BR22</f>
        <v>59895.833333333336</v>
      </c>
      <c r="BS37" s="87">
        <f>OpEx!BS22</f>
        <v>59895.833333333336</v>
      </c>
      <c r="BT37" s="87">
        <f>OpEx!BT22</f>
        <v>59895.833333333336</v>
      </c>
      <c r="BU37" s="87">
        <f>OpEx!BU22</f>
        <v>59895.833333333336</v>
      </c>
      <c r="BV37" s="87">
        <f>OpEx!BV22</f>
        <v>59895.833333333336</v>
      </c>
      <c r="BW37" s="87">
        <f>OpEx!BW22</f>
        <v>59895.833333333336</v>
      </c>
      <c r="BX37" s="87">
        <f>OpEx!BX22</f>
        <v>59895.833333333336</v>
      </c>
      <c r="BY37" s="87">
        <f>OpEx!BY22</f>
        <v>59895.833333333336</v>
      </c>
      <c r="BZ37" s="87">
        <f>OpEx!BZ22</f>
        <v>59895.833333333336</v>
      </c>
      <c r="CA37" s="87">
        <f>OpEx!CA22</f>
        <v>59895.833333333336</v>
      </c>
      <c r="CB37" s="87">
        <f>OpEx!CB22</f>
        <v>59895.833333333336</v>
      </c>
      <c r="CC37" s="87">
        <f>OpEx!CC22</f>
        <v>59895.833333333336</v>
      </c>
      <c r="CD37" s="87">
        <f>OpEx!CD22</f>
        <v>59895.833333333336</v>
      </c>
      <c r="CE37" s="87">
        <f>OpEx!CE22</f>
        <v>59895.833333333336</v>
      </c>
      <c r="CF37" s="87">
        <f>OpEx!CF22</f>
        <v>59895.833333333336</v>
      </c>
      <c r="CG37" s="87">
        <f>OpEx!CG22</f>
        <v>59895.833333333336</v>
      </c>
      <c r="CH37" s="87">
        <f>OpEx!CH22</f>
        <v>59895.833333333336</v>
      </c>
      <c r="CI37" s="87">
        <f>OpEx!CI22</f>
        <v>59895.833333333336</v>
      </c>
      <c r="CJ37" s="87">
        <f>OpEx!CJ22</f>
        <v>59895.833333333336</v>
      </c>
      <c r="CK37" s="87">
        <f>OpEx!CK22</f>
        <v>59895.833333333336</v>
      </c>
      <c r="CL37" s="87">
        <f>OpEx!CL22</f>
        <v>59895.833333333336</v>
      </c>
      <c r="CM37" s="87">
        <f>OpEx!CM22</f>
        <v>59895.833333333336</v>
      </c>
      <c r="CN37" s="87">
        <f>OpEx!CN22</f>
        <v>59895.833333333336</v>
      </c>
      <c r="CO37" s="87">
        <f>OpEx!CO22</f>
        <v>59895.833333333336</v>
      </c>
      <c r="CP37" s="87">
        <f>OpEx!CP22</f>
        <v>59895.833333333336</v>
      </c>
      <c r="CQ37" s="87">
        <f>OpEx!CQ22</f>
        <v>59895.833333333336</v>
      </c>
      <c r="CR37" s="87">
        <f>OpEx!CR22</f>
        <v>59895.833333333336</v>
      </c>
      <c r="CS37" s="87">
        <f>OpEx!CS22</f>
        <v>59895.833333333336</v>
      </c>
      <c r="CT37" s="87">
        <f>OpEx!CT22</f>
        <v>59895.833333333336</v>
      </c>
      <c r="CU37" s="87">
        <f>OpEx!CU22</f>
        <v>59895.833333333336</v>
      </c>
      <c r="CV37" s="87">
        <f>OpEx!CV22</f>
        <v>59895.833333333336</v>
      </c>
      <c r="CW37" s="87">
        <f>OpEx!CW22</f>
        <v>59895.833333333336</v>
      </c>
      <c r="CX37" s="87">
        <f>OpEx!CX22</f>
        <v>59895.833333333336</v>
      </c>
      <c r="CY37" s="87">
        <f>OpEx!CY22</f>
        <v>59895.833333333336</v>
      </c>
      <c r="CZ37" s="87">
        <f>OpEx!CZ22</f>
        <v>59895.833333333336</v>
      </c>
      <c r="DA37" s="87">
        <f>OpEx!DA22</f>
        <v>59895.833333333336</v>
      </c>
      <c r="DB37" s="87"/>
      <c r="DC37" s="87"/>
    </row>
    <row r="38" spans="1:107" x14ac:dyDescent="0.25">
      <c r="A38" s="38" t="s">
        <v>80</v>
      </c>
      <c r="C38" s="87">
        <f t="shared" si="88"/>
        <v>0</v>
      </c>
      <c r="D38" s="87">
        <f t="shared" si="89"/>
        <v>120000</v>
      </c>
      <c r="E38" s="87">
        <f t="shared" si="90"/>
        <v>690000</v>
      </c>
      <c r="F38" s="87">
        <f t="shared" si="91"/>
        <v>690000</v>
      </c>
      <c r="G38" s="93">
        <f t="shared" si="85"/>
        <v>690000</v>
      </c>
      <c r="H38" s="93">
        <f t="shared" si="86"/>
        <v>690000</v>
      </c>
      <c r="I38" s="93">
        <f t="shared" si="87"/>
        <v>690000</v>
      </c>
      <c r="J38" s="87">
        <f>OpEx!J23</f>
        <v>0</v>
      </c>
      <c r="K38" s="87">
        <f>OpEx!K23</f>
        <v>0</v>
      </c>
      <c r="L38" s="87">
        <f>OpEx!L23</f>
        <v>0</v>
      </c>
      <c r="M38" s="87">
        <f>OpEx!M23</f>
        <v>0</v>
      </c>
      <c r="N38" s="87">
        <f>OpEx!N23</f>
        <v>0</v>
      </c>
      <c r="O38" s="87">
        <f>OpEx!O23</f>
        <v>0</v>
      </c>
      <c r="P38" s="87">
        <f>OpEx!P23</f>
        <v>0</v>
      </c>
      <c r="Q38" s="87">
        <f>OpEx!Q23</f>
        <v>0</v>
      </c>
      <c r="R38" s="87">
        <f>OpEx!R23</f>
        <v>0</v>
      </c>
      <c r="S38" s="87">
        <f>OpEx!S23</f>
        <v>0</v>
      </c>
      <c r="T38" s="87">
        <f>OpEx!T23</f>
        <v>0</v>
      </c>
      <c r="U38" s="87">
        <f>OpEx!U23</f>
        <v>0</v>
      </c>
      <c r="V38" s="87">
        <f>OpEx!V23</f>
        <v>10000</v>
      </c>
      <c r="W38" s="87">
        <f>OpEx!W23</f>
        <v>10000</v>
      </c>
      <c r="X38" s="87">
        <f>OpEx!X23</f>
        <v>10000</v>
      </c>
      <c r="Y38" s="87">
        <f>OpEx!Y23</f>
        <v>10000</v>
      </c>
      <c r="Z38" s="87">
        <f>OpEx!Z23</f>
        <v>10000</v>
      </c>
      <c r="AA38" s="87">
        <f>OpEx!AA23</f>
        <v>10000</v>
      </c>
      <c r="AB38" s="87">
        <f>OpEx!AB23</f>
        <v>10000</v>
      </c>
      <c r="AC38" s="87">
        <f>OpEx!AC23</f>
        <v>10000</v>
      </c>
      <c r="AD38" s="87">
        <f>OpEx!AD23</f>
        <v>10000</v>
      </c>
      <c r="AE38" s="87">
        <f>OpEx!AE23</f>
        <v>10000</v>
      </c>
      <c r="AF38" s="87">
        <f>OpEx!AF23</f>
        <v>10000</v>
      </c>
      <c r="AG38" s="87">
        <f>OpEx!AG23</f>
        <v>10000</v>
      </c>
      <c r="AH38" s="87">
        <f>OpEx!AH23</f>
        <v>57500</v>
      </c>
      <c r="AI38" s="87">
        <f>OpEx!AI23</f>
        <v>57500</v>
      </c>
      <c r="AJ38" s="87">
        <f>OpEx!AJ23</f>
        <v>57500</v>
      </c>
      <c r="AK38" s="87">
        <f>OpEx!AK23</f>
        <v>57500</v>
      </c>
      <c r="AL38" s="87">
        <f>OpEx!AL23</f>
        <v>57500</v>
      </c>
      <c r="AM38" s="87">
        <f>OpEx!AM23</f>
        <v>57500</v>
      </c>
      <c r="AN38" s="87">
        <f>OpEx!AN23</f>
        <v>57500</v>
      </c>
      <c r="AO38" s="87">
        <f>OpEx!AO23</f>
        <v>57500</v>
      </c>
      <c r="AP38" s="87">
        <f>OpEx!AP23</f>
        <v>57500</v>
      </c>
      <c r="AQ38" s="87">
        <f>OpEx!AQ23</f>
        <v>57500</v>
      </c>
      <c r="AR38" s="87">
        <f>OpEx!AR23</f>
        <v>57500</v>
      </c>
      <c r="AS38" s="87">
        <f>OpEx!AS23</f>
        <v>57500</v>
      </c>
      <c r="AT38" s="87">
        <f>OpEx!AT23</f>
        <v>57500</v>
      </c>
      <c r="AU38" s="87">
        <f>OpEx!AU23</f>
        <v>57500</v>
      </c>
      <c r="AV38" s="87">
        <f>OpEx!AV23</f>
        <v>57500</v>
      </c>
      <c r="AW38" s="87">
        <f>OpEx!AW23</f>
        <v>57500</v>
      </c>
      <c r="AX38" s="87">
        <f>OpEx!AX23</f>
        <v>57500</v>
      </c>
      <c r="AY38" s="87">
        <f>OpEx!AY23</f>
        <v>57500</v>
      </c>
      <c r="AZ38" s="87">
        <f>OpEx!AZ23</f>
        <v>57500</v>
      </c>
      <c r="BA38" s="87">
        <f>OpEx!BA23</f>
        <v>57500</v>
      </c>
      <c r="BB38" s="87">
        <f>OpEx!BB23</f>
        <v>57500</v>
      </c>
      <c r="BC38" s="87">
        <f>OpEx!BC23</f>
        <v>57500</v>
      </c>
      <c r="BD38" s="87">
        <f>OpEx!BD23</f>
        <v>57500</v>
      </c>
      <c r="BE38" s="87">
        <f>OpEx!BE23</f>
        <v>57500</v>
      </c>
      <c r="BF38" s="87">
        <f>OpEx!BF23</f>
        <v>57500</v>
      </c>
      <c r="BG38" s="87">
        <f>OpEx!BG23</f>
        <v>57500</v>
      </c>
      <c r="BH38" s="87">
        <f>OpEx!BH23</f>
        <v>57500</v>
      </c>
      <c r="BI38" s="87">
        <f>OpEx!BI23</f>
        <v>57500</v>
      </c>
      <c r="BJ38" s="87">
        <f>OpEx!BJ23</f>
        <v>57500</v>
      </c>
      <c r="BK38" s="87">
        <f>OpEx!BK23</f>
        <v>57500</v>
      </c>
      <c r="BL38" s="87">
        <f>OpEx!BL23</f>
        <v>57500</v>
      </c>
      <c r="BM38" s="87">
        <f>OpEx!BM23</f>
        <v>57500</v>
      </c>
      <c r="BN38" s="87">
        <f>OpEx!BN23</f>
        <v>57500</v>
      </c>
      <c r="BO38" s="87">
        <f>OpEx!BO23</f>
        <v>57500</v>
      </c>
      <c r="BP38" s="87">
        <f>OpEx!BP23</f>
        <v>57500</v>
      </c>
      <c r="BQ38" s="87">
        <f>OpEx!BQ23</f>
        <v>57500</v>
      </c>
      <c r="BR38" s="87">
        <f>OpEx!BR23</f>
        <v>57500</v>
      </c>
      <c r="BS38" s="87">
        <f>OpEx!BS23</f>
        <v>57500</v>
      </c>
      <c r="BT38" s="87">
        <f>OpEx!BT23</f>
        <v>57500</v>
      </c>
      <c r="BU38" s="87">
        <f>OpEx!BU23</f>
        <v>57500</v>
      </c>
      <c r="BV38" s="87">
        <f>OpEx!BV23</f>
        <v>57500</v>
      </c>
      <c r="BW38" s="87">
        <f>OpEx!BW23</f>
        <v>57500</v>
      </c>
      <c r="BX38" s="87">
        <f>OpEx!BX23</f>
        <v>57500</v>
      </c>
      <c r="BY38" s="87">
        <f>OpEx!BY23</f>
        <v>57500</v>
      </c>
      <c r="BZ38" s="87">
        <f>OpEx!BZ23</f>
        <v>57500</v>
      </c>
      <c r="CA38" s="87">
        <f>OpEx!CA23</f>
        <v>57500</v>
      </c>
      <c r="CB38" s="87">
        <f>OpEx!CB23</f>
        <v>57500</v>
      </c>
      <c r="CC38" s="87">
        <f>OpEx!CC23</f>
        <v>57500</v>
      </c>
      <c r="CD38" s="87">
        <f>OpEx!CD23</f>
        <v>57500</v>
      </c>
      <c r="CE38" s="87">
        <f>OpEx!CE23</f>
        <v>57500</v>
      </c>
      <c r="CF38" s="87">
        <f>OpEx!CF23</f>
        <v>57500</v>
      </c>
      <c r="CG38" s="87">
        <f>OpEx!CG23</f>
        <v>57500</v>
      </c>
      <c r="CH38" s="87">
        <f>OpEx!CH23</f>
        <v>57500</v>
      </c>
      <c r="CI38" s="87">
        <f>OpEx!CI23</f>
        <v>57500</v>
      </c>
      <c r="CJ38" s="87">
        <f>OpEx!CJ23</f>
        <v>57500</v>
      </c>
      <c r="CK38" s="87">
        <f>OpEx!CK23</f>
        <v>57500</v>
      </c>
      <c r="CL38" s="87">
        <f>OpEx!CL23</f>
        <v>57500</v>
      </c>
      <c r="CM38" s="87">
        <f>OpEx!CM23</f>
        <v>57500</v>
      </c>
      <c r="CN38" s="87">
        <f>OpEx!CN23</f>
        <v>57500</v>
      </c>
      <c r="CO38" s="87">
        <f>OpEx!CO23</f>
        <v>57500</v>
      </c>
      <c r="CP38" s="87">
        <f>OpEx!CP23</f>
        <v>57500</v>
      </c>
      <c r="CQ38" s="87">
        <f>OpEx!CQ23</f>
        <v>57500</v>
      </c>
      <c r="CR38" s="87">
        <f>OpEx!CR23</f>
        <v>57500</v>
      </c>
      <c r="CS38" s="87">
        <f>OpEx!CS23</f>
        <v>57500</v>
      </c>
      <c r="CT38" s="87">
        <f>OpEx!CT23</f>
        <v>57500</v>
      </c>
      <c r="CU38" s="87">
        <f>OpEx!CU23</f>
        <v>57500</v>
      </c>
      <c r="CV38" s="87">
        <f>OpEx!CV23</f>
        <v>57500</v>
      </c>
      <c r="CW38" s="87">
        <f>OpEx!CW23</f>
        <v>57500</v>
      </c>
      <c r="CX38" s="87">
        <f>OpEx!CX23</f>
        <v>57500</v>
      </c>
      <c r="CY38" s="87">
        <f>OpEx!CY23</f>
        <v>57500</v>
      </c>
      <c r="CZ38" s="87">
        <f>OpEx!CZ23</f>
        <v>57500</v>
      </c>
      <c r="DA38" s="87">
        <f>OpEx!DA23</f>
        <v>57500</v>
      </c>
      <c r="DB38" s="87"/>
      <c r="DC38" s="87"/>
    </row>
    <row r="39" spans="1:107" s="95" customFormat="1" ht="17.25" x14ac:dyDescent="0.4">
      <c r="A39" s="17" t="s">
        <v>307</v>
      </c>
      <c r="C39" s="155">
        <f t="shared" si="88"/>
        <v>9300000</v>
      </c>
      <c r="D39" s="155">
        <f t="shared" si="89"/>
        <v>9300000</v>
      </c>
      <c r="E39" s="155">
        <f t="shared" si="90"/>
        <v>9300000</v>
      </c>
      <c r="F39" s="155">
        <f t="shared" si="91"/>
        <v>9300000</v>
      </c>
      <c r="G39" s="155">
        <f t="shared" si="85"/>
        <v>9300000</v>
      </c>
      <c r="H39" s="155">
        <f t="shared" si="86"/>
        <v>9300000</v>
      </c>
      <c r="I39" s="155">
        <f t="shared" si="87"/>
        <v>9300000</v>
      </c>
      <c r="J39" s="96">
        <f>OpEx!J24</f>
        <v>775000</v>
      </c>
      <c r="K39" s="96">
        <f>OpEx!K24</f>
        <v>775000</v>
      </c>
      <c r="L39" s="96">
        <f>OpEx!L24</f>
        <v>775000</v>
      </c>
      <c r="M39" s="96">
        <f>OpEx!M24</f>
        <v>775000</v>
      </c>
      <c r="N39" s="96">
        <f>OpEx!N24</f>
        <v>775000</v>
      </c>
      <c r="O39" s="96">
        <f>OpEx!O24</f>
        <v>775000</v>
      </c>
      <c r="P39" s="96">
        <f>OpEx!P24</f>
        <v>775000</v>
      </c>
      <c r="Q39" s="96">
        <f>OpEx!Q24</f>
        <v>775000</v>
      </c>
      <c r="R39" s="96">
        <f>OpEx!R24</f>
        <v>775000</v>
      </c>
      <c r="S39" s="96">
        <f>OpEx!S24</f>
        <v>775000</v>
      </c>
      <c r="T39" s="96">
        <f>OpEx!T24</f>
        <v>775000</v>
      </c>
      <c r="U39" s="96">
        <f>OpEx!U24</f>
        <v>775000</v>
      </c>
      <c r="V39" s="96">
        <f>OpEx!V24</f>
        <v>775000</v>
      </c>
      <c r="W39" s="96">
        <f>OpEx!W24</f>
        <v>775000</v>
      </c>
      <c r="X39" s="96">
        <f>OpEx!X24</f>
        <v>775000</v>
      </c>
      <c r="Y39" s="96">
        <f>OpEx!Y24</f>
        <v>775000</v>
      </c>
      <c r="Z39" s="96">
        <f>OpEx!Z24</f>
        <v>775000</v>
      </c>
      <c r="AA39" s="96">
        <f>OpEx!AA24</f>
        <v>775000</v>
      </c>
      <c r="AB39" s="96">
        <f>OpEx!AB24</f>
        <v>775000</v>
      </c>
      <c r="AC39" s="96">
        <f>OpEx!AC24</f>
        <v>775000</v>
      </c>
      <c r="AD39" s="96">
        <f>OpEx!AD24</f>
        <v>775000</v>
      </c>
      <c r="AE39" s="96">
        <f>OpEx!AE24</f>
        <v>775000</v>
      </c>
      <c r="AF39" s="96">
        <f>OpEx!AF24</f>
        <v>775000</v>
      </c>
      <c r="AG39" s="96">
        <f>OpEx!AG24</f>
        <v>775000</v>
      </c>
      <c r="AH39" s="96">
        <f>OpEx!AH24</f>
        <v>775000</v>
      </c>
      <c r="AI39" s="96">
        <f>OpEx!AI24</f>
        <v>775000</v>
      </c>
      <c r="AJ39" s="96">
        <f>OpEx!AJ24</f>
        <v>775000</v>
      </c>
      <c r="AK39" s="96">
        <f>OpEx!AK24</f>
        <v>775000</v>
      </c>
      <c r="AL39" s="96">
        <f>OpEx!AL24</f>
        <v>775000</v>
      </c>
      <c r="AM39" s="96">
        <f>OpEx!AM24</f>
        <v>775000</v>
      </c>
      <c r="AN39" s="96">
        <f>OpEx!AN24</f>
        <v>775000</v>
      </c>
      <c r="AO39" s="96">
        <f>OpEx!AO24</f>
        <v>775000</v>
      </c>
      <c r="AP39" s="96">
        <f>OpEx!AP24</f>
        <v>775000</v>
      </c>
      <c r="AQ39" s="96">
        <f>OpEx!AQ24</f>
        <v>775000</v>
      </c>
      <c r="AR39" s="96">
        <f>OpEx!AR24</f>
        <v>775000</v>
      </c>
      <c r="AS39" s="96">
        <f>OpEx!AS24</f>
        <v>775000</v>
      </c>
      <c r="AT39" s="96">
        <f>OpEx!AT24</f>
        <v>775000</v>
      </c>
      <c r="AU39" s="96">
        <f>OpEx!AU24</f>
        <v>775000</v>
      </c>
      <c r="AV39" s="96">
        <f>OpEx!AV24</f>
        <v>775000</v>
      </c>
      <c r="AW39" s="96">
        <f>OpEx!AW24</f>
        <v>775000</v>
      </c>
      <c r="AX39" s="96">
        <f>OpEx!AX24</f>
        <v>775000</v>
      </c>
      <c r="AY39" s="96">
        <f>OpEx!AY24</f>
        <v>775000</v>
      </c>
      <c r="AZ39" s="96">
        <f>OpEx!AZ24</f>
        <v>775000</v>
      </c>
      <c r="BA39" s="96">
        <f>OpEx!BA24</f>
        <v>775000</v>
      </c>
      <c r="BB39" s="96">
        <f>OpEx!BB24</f>
        <v>775000</v>
      </c>
      <c r="BC39" s="96">
        <f>OpEx!BC24</f>
        <v>775000</v>
      </c>
      <c r="BD39" s="96">
        <f>OpEx!BD24</f>
        <v>775000</v>
      </c>
      <c r="BE39" s="96">
        <f>OpEx!BE24</f>
        <v>775000</v>
      </c>
      <c r="BF39" s="96">
        <f>OpEx!BF24</f>
        <v>775000</v>
      </c>
      <c r="BG39" s="96">
        <f>OpEx!BG24</f>
        <v>775000</v>
      </c>
      <c r="BH39" s="96">
        <f>OpEx!BH24</f>
        <v>775000</v>
      </c>
      <c r="BI39" s="96">
        <f>OpEx!BI24</f>
        <v>775000</v>
      </c>
      <c r="BJ39" s="96">
        <f>OpEx!BJ24</f>
        <v>775000</v>
      </c>
      <c r="BK39" s="96">
        <f>OpEx!BK24</f>
        <v>775000</v>
      </c>
      <c r="BL39" s="96">
        <f>OpEx!BL24</f>
        <v>775000</v>
      </c>
      <c r="BM39" s="96">
        <f>OpEx!BM24</f>
        <v>775000</v>
      </c>
      <c r="BN39" s="96">
        <f>OpEx!BN24</f>
        <v>775000</v>
      </c>
      <c r="BO39" s="96">
        <f>OpEx!BO24</f>
        <v>775000</v>
      </c>
      <c r="BP39" s="96">
        <f>OpEx!BP24</f>
        <v>775000</v>
      </c>
      <c r="BQ39" s="96">
        <f>OpEx!BQ24</f>
        <v>775000</v>
      </c>
      <c r="BR39" s="96">
        <f>OpEx!BR24</f>
        <v>775000</v>
      </c>
      <c r="BS39" s="96">
        <f>OpEx!BS24</f>
        <v>775000</v>
      </c>
      <c r="BT39" s="96">
        <f>OpEx!BT24</f>
        <v>775000</v>
      </c>
      <c r="BU39" s="96">
        <f>OpEx!BU24</f>
        <v>775000</v>
      </c>
      <c r="BV39" s="96">
        <f>OpEx!BV24</f>
        <v>775000</v>
      </c>
      <c r="BW39" s="96">
        <f>OpEx!BW24</f>
        <v>775000</v>
      </c>
      <c r="BX39" s="96">
        <f>OpEx!BX24</f>
        <v>775000</v>
      </c>
      <c r="BY39" s="96">
        <f>OpEx!BY24</f>
        <v>775000</v>
      </c>
      <c r="BZ39" s="96">
        <f>OpEx!BZ24</f>
        <v>775000</v>
      </c>
      <c r="CA39" s="96">
        <f>OpEx!CA24</f>
        <v>775000</v>
      </c>
      <c r="CB39" s="96">
        <f>OpEx!CB24</f>
        <v>775000</v>
      </c>
      <c r="CC39" s="96">
        <f>OpEx!CC24</f>
        <v>775000</v>
      </c>
      <c r="CD39" s="96">
        <f>OpEx!CD24</f>
        <v>775000</v>
      </c>
      <c r="CE39" s="96">
        <f>OpEx!CE24</f>
        <v>775000</v>
      </c>
      <c r="CF39" s="96">
        <f>OpEx!CF24</f>
        <v>775000</v>
      </c>
      <c r="CG39" s="96">
        <f>OpEx!CG24</f>
        <v>775000</v>
      </c>
      <c r="CH39" s="96">
        <f>OpEx!CH24</f>
        <v>775000</v>
      </c>
      <c r="CI39" s="96">
        <f>OpEx!CI24</f>
        <v>775000</v>
      </c>
      <c r="CJ39" s="96">
        <f>OpEx!CJ24</f>
        <v>775000</v>
      </c>
      <c r="CK39" s="96">
        <f>OpEx!CK24</f>
        <v>775000</v>
      </c>
      <c r="CL39" s="96">
        <f>OpEx!CL24</f>
        <v>775000</v>
      </c>
      <c r="CM39" s="96">
        <f>OpEx!CM24</f>
        <v>775000</v>
      </c>
      <c r="CN39" s="96">
        <f>OpEx!CN24</f>
        <v>775000</v>
      </c>
      <c r="CO39" s="96">
        <f>OpEx!CO24</f>
        <v>775000</v>
      </c>
      <c r="CP39" s="96">
        <f>OpEx!CP24</f>
        <v>775000</v>
      </c>
      <c r="CQ39" s="96">
        <f>OpEx!CQ24</f>
        <v>775000</v>
      </c>
      <c r="CR39" s="96">
        <f>OpEx!CR24</f>
        <v>775000</v>
      </c>
      <c r="CS39" s="96">
        <f>OpEx!CS24</f>
        <v>775000</v>
      </c>
      <c r="CT39" s="96">
        <f>OpEx!CT24</f>
        <v>775000</v>
      </c>
      <c r="CU39" s="96">
        <f>OpEx!CU24</f>
        <v>775000</v>
      </c>
      <c r="CV39" s="96">
        <f>OpEx!CV24</f>
        <v>775000</v>
      </c>
      <c r="CW39" s="96">
        <f>OpEx!CW24</f>
        <v>775000</v>
      </c>
      <c r="CX39" s="96">
        <f>OpEx!CX24</f>
        <v>775000</v>
      </c>
      <c r="CY39" s="96">
        <f>OpEx!CY24</f>
        <v>775000</v>
      </c>
      <c r="CZ39" s="96">
        <f>OpEx!CZ24</f>
        <v>775000</v>
      </c>
      <c r="DA39" s="96">
        <f>OpEx!DA24</f>
        <v>775000</v>
      </c>
      <c r="DB39" s="96"/>
      <c r="DC39" s="96"/>
    </row>
    <row r="40" spans="1:107" s="95" customFormat="1" ht="17.25" x14ac:dyDescent="0.4">
      <c r="A40" s="17" t="s">
        <v>307</v>
      </c>
      <c r="C40" s="155">
        <f t="shared" si="88"/>
        <v>0</v>
      </c>
      <c r="D40" s="155">
        <f t="shared" si="89"/>
        <v>0</v>
      </c>
      <c r="E40" s="155">
        <f t="shared" si="90"/>
        <v>0</v>
      </c>
      <c r="F40" s="155">
        <f t="shared" si="91"/>
        <v>0</v>
      </c>
      <c r="G40" s="155">
        <f t="shared" si="85"/>
        <v>0</v>
      </c>
      <c r="H40" s="155">
        <f t="shared" si="86"/>
        <v>0</v>
      </c>
      <c r="I40" s="155">
        <f t="shared" si="87"/>
        <v>0</v>
      </c>
      <c r="J40" s="96">
        <f>OpEx!J25</f>
        <v>0</v>
      </c>
      <c r="K40" s="96">
        <f>OpEx!K25</f>
        <v>0</v>
      </c>
      <c r="L40" s="96">
        <f>OpEx!L25</f>
        <v>0</v>
      </c>
      <c r="M40" s="96">
        <f>OpEx!M25</f>
        <v>0</v>
      </c>
      <c r="N40" s="96">
        <f>OpEx!N25</f>
        <v>0</v>
      </c>
      <c r="O40" s="96">
        <f>OpEx!O25</f>
        <v>0</v>
      </c>
      <c r="P40" s="96">
        <f>OpEx!P25</f>
        <v>0</v>
      </c>
      <c r="Q40" s="96">
        <f>OpEx!Q25</f>
        <v>0</v>
      </c>
      <c r="R40" s="96">
        <f>OpEx!R25</f>
        <v>0</v>
      </c>
      <c r="S40" s="96">
        <f>OpEx!S25</f>
        <v>0</v>
      </c>
      <c r="T40" s="96">
        <f>OpEx!T25</f>
        <v>0</v>
      </c>
      <c r="U40" s="96">
        <f>OpEx!U25</f>
        <v>0</v>
      </c>
      <c r="V40" s="96">
        <f>OpEx!V25</f>
        <v>0</v>
      </c>
      <c r="W40" s="96">
        <f>OpEx!W25</f>
        <v>0</v>
      </c>
      <c r="X40" s="96">
        <f>OpEx!X25</f>
        <v>0</v>
      </c>
      <c r="Y40" s="96">
        <f>OpEx!Y25</f>
        <v>0</v>
      </c>
      <c r="Z40" s="96">
        <f>OpEx!Z25</f>
        <v>0</v>
      </c>
      <c r="AA40" s="96">
        <f>OpEx!AA25</f>
        <v>0</v>
      </c>
      <c r="AB40" s="96">
        <f>OpEx!AB25</f>
        <v>0</v>
      </c>
      <c r="AC40" s="96">
        <f>OpEx!AC25</f>
        <v>0</v>
      </c>
      <c r="AD40" s="96">
        <f>OpEx!AD25</f>
        <v>0</v>
      </c>
      <c r="AE40" s="96">
        <f>OpEx!AE25</f>
        <v>0</v>
      </c>
      <c r="AF40" s="96">
        <f>OpEx!AF25</f>
        <v>0</v>
      </c>
      <c r="AG40" s="96">
        <f>OpEx!AG25</f>
        <v>0</v>
      </c>
      <c r="AH40" s="96">
        <f>OpEx!AH25</f>
        <v>0</v>
      </c>
      <c r="AI40" s="96">
        <f>OpEx!AI25</f>
        <v>0</v>
      </c>
      <c r="AJ40" s="96">
        <f>OpEx!AJ25</f>
        <v>0</v>
      </c>
      <c r="AK40" s="96">
        <f>OpEx!AK25</f>
        <v>0</v>
      </c>
      <c r="AL40" s="96">
        <f>OpEx!AL25</f>
        <v>0</v>
      </c>
      <c r="AM40" s="96">
        <f>OpEx!AM25</f>
        <v>0</v>
      </c>
      <c r="AN40" s="96">
        <f>OpEx!AN25</f>
        <v>0</v>
      </c>
      <c r="AO40" s="96">
        <f>OpEx!AO25</f>
        <v>0</v>
      </c>
      <c r="AP40" s="96">
        <f>OpEx!AP25</f>
        <v>0</v>
      </c>
      <c r="AQ40" s="96">
        <f>OpEx!AQ25</f>
        <v>0</v>
      </c>
      <c r="AR40" s="96">
        <f>OpEx!AR25</f>
        <v>0</v>
      </c>
      <c r="AS40" s="96">
        <f>OpEx!AS25</f>
        <v>0</v>
      </c>
      <c r="AT40" s="96">
        <f>OpEx!AT25</f>
        <v>0</v>
      </c>
      <c r="AU40" s="96">
        <f>OpEx!AU25</f>
        <v>0</v>
      </c>
      <c r="AV40" s="96">
        <f>OpEx!AV25</f>
        <v>0</v>
      </c>
      <c r="AW40" s="96">
        <f>OpEx!AW25</f>
        <v>0</v>
      </c>
      <c r="AX40" s="96">
        <f>OpEx!AX25</f>
        <v>0</v>
      </c>
      <c r="AY40" s="96">
        <f>OpEx!AY25</f>
        <v>0</v>
      </c>
      <c r="AZ40" s="96">
        <f>OpEx!AZ25</f>
        <v>0</v>
      </c>
      <c r="BA40" s="96">
        <f>OpEx!BA25</f>
        <v>0</v>
      </c>
      <c r="BB40" s="96">
        <f>OpEx!BB25</f>
        <v>0</v>
      </c>
      <c r="BC40" s="96">
        <f>OpEx!BC25</f>
        <v>0</v>
      </c>
      <c r="BD40" s="96">
        <f>OpEx!BD25</f>
        <v>0</v>
      </c>
      <c r="BE40" s="96">
        <f>OpEx!BE25</f>
        <v>0</v>
      </c>
      <c r="BF40" s="96">
        <f>OpEx!BF25</f>
        <v>0</v>
      </c>
      <c r="BG40" s="96">
        <f>OpEx!BG25</f>
        <v>0</v>
      </c>
      <c r="BH40" s="96">
        <f>OpEx!BH25</f>
        <v>0</v>
      </c>
      <c r="BI40" s="96">
        <f>OpEx!BI25</f>
        <v>0</v>
      </c>
      <c r="BJ40" s="96">
        <f>OpEx!BJ25</f>
        <v>0</v>
      </c>
      <c r="BK40" s="96">
        <f>OpEx!BK25</f>
        <v>0</v>
      </c>
      <c r="BL40" s="96">
        <f>OpEx!BL25</f>
        <v>0</v>
      </c>
      <c r="BM40" s="96">
        <f>OpEx!BM25</f>
        <v>0</v>
      </c>
      <c r="BN40" s="96">
        <f>OpEx!BN25</f>
        <v>0</v>
      </c>
      <c r="BO40" s="96">
        <f>OpEx!BO25</f>
        <v>0</v>
      </c>
      <c r="BP40" s="96">
        <f>OpEx!BP25</f>
        <v>0</v>
      </c>
      <c r="BQ40" s="96">
        <f>OpEx!BQ25</f>
        <v>0</v>
      </c>
      <c r="BR40" s="96">
        <f>OpEx!BR25</f>
        <v>0</v>
      </c>
      <c r="BS40" s="96">
        <f>OpEx!BS25</f>
        <v>0</v>
      </c>
      <c r="BT40" s="96">
        <f>OpEx!BT25</f>
        <v>0</v>
      </c>
      <c r="BU40" s="96">
        <f>OpEx!BU25</f>
        <v>0</v>
      </c>
      <c r="BV40" s="96">
        <f>OpEx!BV25</f>
        <v>0</v>
      </c>
      <c r="BW40" s="96">
        <f>OpEx!BW25</f>
        <v>0</v>
      </c>
      <c r="BX40" s="96">
        <f>OpEx!BX25</f>
        <v>0</v>
      </c>
      <c r="BY40" s="96">
        <f>OpEx!BY25</f>
        <v>0</v>
      </c>
      <c r="BZ40" s="96">
        <f>OpEx!BZ25</f>
        <v>0</v>
      </c>
      <c r="CA40" s="96">
        <f>OpEx!CA25</f>
        <v>0</v>
      </c>
      <c r="CB40" s="96">
        <f>OpEx!CB25</f>
        <v>0</v>
      </c>
      <c r="CC40" s="96">
        <f>OpEx!CC25</f>
        <v>0</v>
      </c>
      <c r="CD40" s="96">
        <f>OpEx!CD25</f>
        <v>0</v>
      </c>
      <c r="CE40" s="96">
        <f>OpEx!CE25</f>
        <v>0</v>
      </c>
      <c r="CF40" s="96">
        <f>OpEx!CF25</f>
        <v>0</v>
      </c>
      <c r="CG40" s="96">
        <f>OpEx!CG25</f>
        <v>0</v>
      </c>
      <c r="CH40" s="96">
        <f>OpEx!CH25</f>
        <v>0</v>
      </c>
      <c r="CI40" s="96">
        <f>OpEx!CI25</f>
        <v>0</v>
      </c>
      <c r="CJ40" s="96">
        <f>OpEx!CJ25</f>
        <v>0</v>
      </c>
      <c r="CK40" s="96">
        <f>OpEx!CK25</f>
        <v>0</v>
      </c>
      <c r="CL40" s="96">
        <f>OpEx!CL25</f>
        <v>0</v>
      </c>
      <c r="CM40" s="96">
        <f>OpEx!CM25</f>
        <v>0</v>
      </c>
      <c r="CN40" s="96">
        <f>OpEx!CN25</f>
        <v>0</v>
      </c>
      <c r="CO40" s="96">
        <f>OpEx!CO25</f>
        <v>0</v>
      </c>
      <c r="CP40" s="96">
        <f>OpEx!CP25</f>
        <v>0</v>
      </c>
      <c r="CQ40" s="96">
        <f>OpEx!CQ25</f>
        <v>0</v>
      </c>
      <c r="CR40" s="96">
        <f>OpEx!CR25</f>
        <v>0</v>
      </c>
      <c r="CS40" s="96">
        <f>OpEx!CS25</f>
        <v>0</v>
      </c>
      <c r="CT40" s="96">
        <f>OpEx!CT25</f>
        <v>0</v>
      </c>
      <c r="CU40" s="96">
        <f>OpEx!CU25</f>
        <v>0</v>
      </c>
      <c r="CV40" s="96">
        <f>OpEx!CV25</f>
        <v>0</v>
      </c>
      <c r="CW40" s="96">
        <f>OpEx!CW25</f>
        <v>0</v>
      </c>
      <c r="CX40" s="96">
        <f>OpEx!CX25</f>
        <v>0</v>
      </c>
      <c r="CY40" s="96">
        <f>OpEx!CY25</f>
        <v>0</v>
      </c>
      <c r="CZ40" s="96">
        <f>OpEx!CZ25</f>
        <v>0</v>
      </c>
      <c r="DA40" s="96">
        <f>OpEx!DA25</f>
        <v>0</v>
      </c>
      <c r="DB40" s="96"/>
      <c r="DC40" s="96"/>
    </row>
    <row r="41" spans="1:107" x14ac:dyDescent="0.25">
      <c r="A41" s="9" t="s">
        <v>114</v>
      </c>
      <c r="C41" s="92">
        <f>SUM(C35:C40)</f>
        <v>9425000</v>
      </c>
      <c r="D41" s="92">
        <f>SUM(D35:D40)</f>
        <v>9895000</v>
      </c>
      <c r="E41" s="92">
        <f t="shared" ref="E41:H41" si="92">SUM(E35:E40)</f>
        <v>13608750</v>
      </c>
      <c r="F41" s="92">
        <f t="shared" si="92"/>
        <v>13608750</v>
      </c>
      <c r="G41" s="92">
        <f t="shared" si="92"/>
        <v>13608750</v>
      </c>
      <c r="H41" s="92">
        <f t="shared" si="92"/>
        <v>13608750</v>
      </c>
      <c r="I41" s="92">
        <f t="shared" ref="I41" si="93">SUM(I35:I40)</f>
        <v>13608750</v>
      </c>
      <c r="J41" s="92">
        <f>SUM(J35:J40)</f>
        <v>785416.66666666663</v>
      </c>
      <c r="K41" s="92">
        <f t="shared" ref="K41:BV41" si="94">SUM(K35:K40)</f>
        <v>785416.66666666663</v>
      </c>
      <c r="L41" s="92">
        <f t="shared" si="94"/>
        <v>785416.66666666663</v>
      </c>
      <c r="M41" s="92">
        <f t="shared" si="94"/>
        <v>785416.66666666663</v>
      </c>
      <c r="N41" s="92">
        <f t="shared" si="94"/>
        <v>785416.66666666663</v>
      </c>
      <c r="O41" s="92">
        <f t="shared" si="94"/>
        <v>785416.66666666663</v>
      </c>
      <c r="P41" s="92">
        <f t="shared" si="94"/>
        <v>785416.66666666663</v>
      </c>
      <c r="Q41" s="92">
        <f t="shared" si="94"/>
        <v>785416.66666666663</v>
      </c>
      <c r="R41" s="92">
        <f t="shared" si="94"/>
        <v>785416.66666666663</v>
      </c>
      <c r="S41" s="92">
        <f t="shared" si="94"/>
        <v>785416.66666666663</v>
      </c>
      <c r="T41" s="92">
        <f t="shared" si="94"/>
        <v>785416.66666666663</v>
      </c>
      <c r="U41" s="92">
        <f t="shared" si="94"/>
        <v>785416.66666666663</v>
      </c>
      <c r="V41" s="92">
        <f t="shared" si="94"/>
        <v>824583.33333333337</v>
      </c>
      <c r="W41" s="92">
        <f t="shared" si="94"/>
        <v>824583.33333333337</v>
      </c>
      <c r="X41" s="92">
        <f t="shared" si="94"/>
        <v>824583.33333333337</v>
      </c>
      <c r="Y41" s="92">
        <f t="shared" si="94"/>
        <v>824583.33333333337</v>
      </c>
      <c r="Z41" s="92">
        <f t="shared" si="94"/>
        <v>824583.33333333337</v>
      </c>
      <c r="AA41" s="92">
        <f t="shared" si="94"/>
        <v>824583.33333333337</v>
      </c>
      <c r="AB41" s="92">
        <f t="shared" si="94"/>
        <v>824583.33333333337</v>
      </c>
      <c r="AC41" s="92">
        <f t="shared" si="94"/>
        <v>824583.33333333337</v>
      </c>
      <c r="AD41" s="92">
        <f t="shared" si="94"/>
        <v>824583.33333333337</v>
      </c>
      <c r="AE41" s="92">
        <f t="shared" si="94"/>
        <v>824583.33333333337</v>
      </c>
      <c r="AF41" s="92">
        <f t="shared" si="94"/>
        <v>824583.33333333337</v>
      </c>
      <c r="AG41" s="92">
        <f t="shared" si="94"/>
        <v>824583.33333333337</v>
      </c>
      <c r="AH41" s="92">
        <f t="shared" si="94"/>
        <v>1134062.5</v>
      </c>
      <c r="AI41" s="92">
        <f t="shared" si="94"/>
        <v>1134062.5</v>
      </c>
      <c r="AJ41" s="92">
        <f t="shared" si="94"/>
        <v>1134062.5</v>
      </c>
      <c r="AK41" s="92">
        <f t="shared" si="94"/>
        <v>1134062.5</v>
      </c>
      <c r="AL41" s="92">
        <f t="shared" si="94"/>
        <v>1134062.5</v>
      </c>
      <c r="AM41" s="92">
        <f t="shared" si="94"/>
        <v>1134062.5</v>
      </c>
      <c r="AN41" s="92">
        <f t="shared" si="94"/>
        <v>1134062.5</v>
      </c>
      <c r="AO41" s="92">
        <f t="shared" si="94"/>
        <v>1134062.5</v>
      </c>
      <c r="AP41" s="92">
        <f t="shared" si="94"/>
        <v>1134062.5</v>
      </c>
      <c r="AQ41" s="92">
        <f t="shared" si="94"/>
        <v>1134062.5</v>
      </c>
      <c r="AR41" s="92">
        <f t="shared" si="94"/>
        <v>1134062.5</v>
      </c>
      <c r="AS41" s="92">
        <f t="shared" si="94"/>
        <v>1134062.5</v>
      </c>
      <c r="AT41" s="92">
        <f t="shared" si="94"/>
        <v>1134062.5</v>
      </c>
      <c r="AU41" s="92">
        <f t="shared" si="94"/>
        <v>1134062.5</v>
      </c>
      <c r="AV41" s="92">
        <f t="shared" si="94"/>
        <v>1134062.5</v>
      </c>
      <c r="AW41" s="92">
        <f t="shared" si="94"/>
        <v>1134062.5</v>
      </c>
      <c r="AX41" s="92">
        <f t="shared" si="94"/>
        <v>1134062.5</v>
      </c>
      <c r="AY41" s="92">
        <f t="shared" si="94"/>
        <v>1134062.5</v>
      </c>
      <c r="AZ41" s="92">
        <f t="shared" si="94"/>
        <v>1134062.5</v>
      </c>
      <c r="BA41" s="92">
        <f t="shared" si="94"/>
        <v>1134062.5</v>
      </c>
      <c r="BB41" s="92">
        <f t="shared" si="94"/>
        <v>1134062.5</v>
      </c>
      <c r="BC41" s="92">
        <f t="shared" si="94"/>
        <v>1134062.5</v>
      </c>
      <c r="BD41" s="92">
        <f t="shared" si="94"/>
        <v>1134062.5</v>
      </c>
      <c r="BE41" s="92">
        <f t="shared" si="94"/>
        <v>1134062.5</v>
      </c>
      <c r="BF41" s="92">
        <f t="shared" si="94"/>
        <v>1134062.5</v>
      </c>
      <c r="BG41" s="92">
        <f t="shared" si="94"/>
        <v>1134062.5</v>
      </c>
      <c r="BH41" s="92">
        <f t="shared" si="94"/>
        <v>1134062.5</v>
      </c>
      <c r="BI41" s="92">
        <f t="shared" si="94"/>
        <v>1134062.5</v>
      </c>
      <c r="BJ41" s="92">
        <f t="shared" si="94"/>
        <v>1134062.5</v>
      </c>
      <c r="BK41" s="92">
        <f t="shared" si="94"/>
        <v>1134062.5</v>
      </c>
      <c r="BL41" s="92">
        <f t="shared" si="94"/>
        <v>1134062.5</v>
      </c>
      <c r="BM41" s="92">
        <f t="shared" si="94"/>
        <v>1134062.5</v>
      </c>
      <c r="BN41" s="92">
        <f t="shared" si="94"/>
        <v>1134062.5</v>
      </c>
      <c r="BO41" s="92">
        <f t="shared" si="94"/>
        <v>1134062.5</v>
      </c>
      <c r="BP41" s="92">
        <f t="shared" si="94"/>
        <v>1134062.5</v>
      </c>
      <c r="BQ41" s="92">
        <f t="shared" si="94"/>
        <v>1134062.5</v>
      </c>
      <c r="BR41" s="92">
        <f t="shared" si="94"/>
        <v>1134062.5</v>
      </c>
      <c r="BS41" s="92">
        <f t="shared" si="94"/>
        <v>1134062.5</v>
      </c>
      <c r="BT41" s="92">
        <f t="shared" si="94"/>
        <v>1134062.5</v>
      </c>
      <c r="BU41" s="92">
        <f t="shared" si="94"/>
        <v>1134062.5</v>
      </c>
      <c r="BV41" s="92">
        <f t="shared" si="94"/>
        <v>1134062.5</v>
      </c>
      <c r="BW41" s="92">
        <f t="shared" ref="BW41:CH41" si="95">SUM(BW35:BW40)</f>
        <v>1134062.5</v>
      </c>
      <c r="BX41" s="92">
        <f t="shared" si="95"/>
        <v>1134062.5</v>
      </c>
      <c r="BY41" s="92">
        <f t="shared" si="95"/>
        <v>1134062.5</v>
      </c>
      <c r="BZ41" s="92">
        <f t="shared" si="95"/>
        <v>1134062.5</v>
      </c>
      <c r="CA41" s="92">
        <f t="shared" si="95"/>
        <v>1134062.5</v>
      </c>
      <c r="CB41" s="92">
        <f t="shared" si="95"/>
        <v>1134062.5</v>
      </c>
      <c r="CC41" s="92">
        <f t="shared" si="95"/>
        <v>1134062.5</v>
      </c>
      <c r="CD41" s="92">
        <f t="shared" si="95"/>
        <v>1134062.5</v>
      </c>
      <c r="CE41" s="92">
        <f t="shared" si="95"/>
        <v>1134062.5</v>
      </c>
      <c r="CF41" s="92">
        <f t="shared" si="95"/>
        <v>1134062.5</v>
      </c>
      <c r="CG41" s="92">
        <f t="shared" si="95"/>
        <v>1134062.5</v>
      </c>
      <c r="CH41" s="92">
        <f t="shared" si="95"/>
        <v>1134062.5</v>
      </c>
      <c r="CI41" s="92">
        <f t="shared" ref="CI41:CT41" si="96">SUM(CI35:CI40)</f>
        <v>1134062.5</v>
      </c>
      <c r="CJ41" s="92">
        <f t="shared" si="96"/>
        <v>1134062.5</v>
      </c>
      <c r="CK41" s="92">
        <f t="shared" si="96"/>
        <v>1134062.5</v>
      </c>
      <c r="CL41" s="92">
        <f t="shared" si="96"/>
        <v>1134062.5</v>
      </c>
      <c r="CM41" s="92">
        <f t="shared" si="96"/>
        <v>1134062.5</v>
      </c>
      <c r="CN41" s="92">
        <f t="shared" si="96"/>
        <v>1134062.5</v>
      </c>
      <c r="CO41" s="92">
        <f t="shared" si="96"/>
        <v>1134062.5</v>
      </c>
      <c r="CP41" s="92">
        <f t="shared" si="96"/>
        <v>1134062.5</v>
      </c>
      <c r="CQ41" s="92">
        <f t="shared" si="96"/>
        <v>1134062.5</v>
      </c>
      <c r="CR41" s="92">
        <f t="shared" si="96"/>
        <v>1134062.5</v>
      </c>
      <c r="CS41" s="92">
        <f t="shared" si="96"/>
        <v>1134062.5</v>
      </c>
      <c r="CT41" s="92">
        <f t="shared" si="96"/>
        <v>1134062.5</v>
      </c>
      <c r="CU41" s="92">
        <f t="shared" ref="CU41:DA41" si="97">SUM(CU35:CU40)</f>
        <v>1134062.5</v>
      </c>
      <c r="CV41" s="92">
        <f t="shared" si="97"/>
        <v>1134062.5</v>
      </c>
      <c r="CW41" s="92">
        <f t="shared" si="97"/>
        <v>1134062.5</v>
      </c>
      <c r="CX41" s="92">
        <f t="shared" si="97"/>
        <v>1134062.5</v>
      </c>
      <c r="CY41" s="92">
        <f t="shared" si="97"/>
        <v>1134062.5</v>
      </c>
      <c r="CZ41" s="92">
        <f t="shared" si="97"/>
        <v>1134062.5</v>
      </c>
      <c r="DA41" s="92">
        <f t="shared" si="97"/>
        <v>1134062.5</v>
      </c>
      <c r="DB41" s="92"/>
      <c r="DC41" s="92"/>
    </row>
    <row r="42" spans="1:107" x14ac:dyDescent="0.25">
      <c r="C42" s="93"/>
      <c r="D42" s="93"/>
      <c r="E42" s="93"/>
      <c r="F42" s="93"/>
      <c r="G42" s="93"/>
      <c r="H42" s="93"/>
      <c r="I42" s="93"/>
    </row>
    <row r="43" spans="1:107" x14ac:dyDescent="0.25">
      <c r="A43" s="39" t="s">
        <v>84</v>
      </c>
      <c r="C43" s="93"/>
      <c r="D43" s="93"/>
      <c r="E43" s="93"/>
      <c r="F43" s="93"/>
      <c r="G43" s="93"/>
      <c r="H43" s="93"/>
      <c r="I43" s="93"/>
    </row>
    <row r="44" spans="1:107" s="95" customFormat="1" ht="17.25" x14ac:dyDescent="0.4">
      <c r="A44" s="52" t="s">
        <v>151</v>
      </c>
      <c r="C44" s="96">
        <v>0</v>
      </c>
      <c r="D44" s="96">
        <f>SUM(V44:AG44)</f>
        <v>99999.999999999985</v>
      </c>
      <c r="E44" s="96">
        <f>SUM(AH44:AS44)</f>
        <v>600000</v>
      </c>
      <c r="F44" s="96">
        <f>SUM(AT44:BE44)</f>
        <v>600000</v>
      </c>
      <c r="G44" s="155">
        <f>SUM(BF44:BQ44)</f>
        <v>600000</v>
      </c>
      <c r="H44" s="155">
        <f>SUM(BR44:CC44)</f>
        <v>600000</v>
      </c>
      <c r="I44" s="155">
        <f>SUM(CD44:CO44)</f>
        <v>600000</v>
      </c>
      <c r="J44" s="96">
        <f>OpEx!J29</f>
        <v>0</v>
      </c>
      <c r="K44" s="96">
        <f>OpEx!K29</f>
        <v>0</v>
      </c>
      <c r="L44" s="96">
        <f>OpEx!L29</f>
        <v>0</v>
      </c>
      <c r="M44" s="96">
        <f>OpEx!M29</f>
        <v>0</v>
      </c>
      <c r="N44" s="96">
        <f>OpEx!N29</f>
        <v>0</v>
      </c>
      <c r="O44" s="96">
        <f>OpEx!O29</f>
        <v>0</v>
      </c>
      <c r="P44" s="96">
        <f>OpEx!P29</f>
        <v>0</v>
      </c>
      <c r="Q44" s="96">
        <f>OpEx!Q29</f>
        <v>0</v>
      </c>
      <c r="R44" s="96">
        <f>OpEx!R29</f>
        <v>0</v>
      </c>
      <c r="S44" s="96">
        <f>OpEx!S29</f>
        <v>0</v>
      </c>
      <c r="T44" s="96">
        <f>OpEx!T29</f>
        <v>0</v>
      </c>
      <c r="U44" s="96">
        <f>OpEx!U29</f>
        <v>0</v>
      </c>
      <c r="V44" s="96">
        <f>OpEx!V29</f>
        <v>8333.3333333333339</v>
      </c>
      <c r="W44" s="96">
        <f>OpEx!W29</f>
        <v>8333.3333333333339</v>
      </c>
      <c r="X44" s="96">
        <f>OpEx!X29</f>
        <v>8333.3333333333339</v>
      </c>
      <c r="Y44" s="96">
        <f>OpEx!Y29</f>
        <v>8333.3333333333339</v>
      </c>
      <c r="Z44" s="96">
        <f>OpEx!Z29</f>
        <v>8333.3333333333339</v>
      </c>
      <c r="AA44" s="96">
        <f>OpEx!AA29</f>
        <v>8333.3333333333339</v>
      </c>
      <c r="AB44" s="96">
        <f>OpEx!AB29</f>
        <v>8333.3333333333339</v>
      </c>
      <c r="AC44" s="96">
        <f>OpEx!AC29</f>
        <v>8333.3333333333339</v>
      </c>
      <c r="AD44" s="96">
        <f>OpEx!AD29</f>
        <v>8333.3333333333339</v>
      </c>
      <c r="AE44" s="96">
        <f>OpEx!AE29</f>
        <v>8333.3333333333339</v>
      </c>
      <c r="AF44" s="96">
        <f>OpEx!AF29</f>
        <v>8333.3333333333339</v>
      </c>
      <c r="AG44" s="96">
        <f>OpEx!AG29</f>
        <v>8333.3333333333339</v>
      </c>
      <c r="AH44" s="96">
        <f>OpEx!AH29</f>
        <v>50000</v>
      </c>
      <c r="AI44" s="96">
        <f>OpEx!AI29</f>
        <v>50000</v>
      </c>
      <c r="AJ44" s="96">
        <f>OpEx!AJ29</f>
        <v>50000</v>
      </c>
      <c r="AK44" s="96">
        <f>OpEx!AK29</f>
        <v>50000</v>
      </c>
      <c r="AL44" s="96">
        <f>OpEx!AL29</f>
        <v>50000</v>
      </c>
      <c r="AM44" s="96">
        <f>OpEx!AM29</f>
        <v>50000</v>
      </c>
      <c r="AN44" s="96">
        <f>OpEx!AN29</f>
        <v>50000</v>
      </c>
      <c r="AO44" s="96">
        <f>OpEx!AO29</f>
        <v>50000</v>
      </c>
      <c r="AP44" s="96">
        <f>OpEx!AP29</f>
        <v>50000</v>
      </c>
      <c r="AQ44" s="96">
        <f>OpEx!AQ29</f>
        <v>50000</v>
      </c>
      <c r="AR44" s="96">
        <f>OpEx!AR29</f>
        <v>50000</v>
      </c>
      <c r="AS44" s="96">
        <f>OpEx!AS29</f>
        <v>50000</v>
      </c>
      <c r="AT44" s="96">
        <f>OpEx!AT29</f>
        <v>50000</v>
      </c>
      <c r="AU44" s="96">
        <f>OpEx!AU29</f>
        <v>50000</v>
      </c>
      <c r="AV44" s="96">
        <f>OpEx!AV29</f>
        <v>50000</v>
      </c>
      <c r="AW44" s="96">
        <f>OpEx!AW29</f>
        <v>50000</v>
      </c>
      <c r="AX44" s="96">
        <f>OpEx!AX29</f>
        <v>50000</v>
      </c>
      <c r="AY44" s="96">
        <f>OpEx!AY29</f>
        <v>50000</v>
      </c>
      <c r="AZ44" s="96">
        <f>OpEx!AZ29</f>
        <v>50000</v>
      </c>
      <c r="BA44" s="96">
        <f>OpEx!BA29</f>
        <v>50000</v>
      </c>
      <c r="BB44" s="96">
        <f>OpEx!BB29</f>
        <v>50000</v>
      </c>
      <c r="BC44" s="96">
        <f>OpEx!BC29</f>
        <v>50000</v>
      </c>
      <c r="BD44" s="96">
        <f>OpEx!BD29</f>
        <v>50000</v>
      </c>
      <c r="BE44" s="96">
        <f>OpEx!BE29</f>
        <v>50000</v>
      </c>
      <c r="BF44" s="96">
        <f>OpEx!BF29</f>
        <v>50000</v>
      </c>
      <c r="BG44" s="96">
        <f>OpEx!BG29</f>
        <v>50000</v>
      </c>
      <c r="BH44" s="96">
        <f>OpEx!BH29</f>
        <v>50000</v>
      </c>
      <c r="BI44" s="96">
        <f>OpEx!BI29</f>
        <v>50000</v>
      </c>
      <c r="BJ44" s="96">
        <f>OpEx!BJ29</f>
        <v>50000</v>
      </c>
      <c r="BK44" s="96">
        <f>OpEx!BK29</f>
        <v>50000</v>
      </c>
      <c r="BL44" s="96">
        <f>OpEx!BL29</f>
        <v>50000</v>
      </c>
      <c r="BM44" s="96">
        <f>OpEx!BM29</f>
        <v>50000</v>
      </c>
      <c r="BN44" s="96">
        <f>OpEx!BN29</f>
        <v>50000</v>
      </c>
      <c r="BO44" s="96">
        <f>OpEx!BO29</f>
        <v>50000</v>
      </c>
      <c r="BP44" s="96">
        <f>OpEx!BP29</f>
        <v>50000</v>
      </c>
      <c r="BQ44" s="96">
        <f>OpEx!BQ29</f>
        <v>50000</v>
      </c>
      <c r="BR44" s="96">
        <f>OpEx!BR29</f>
        <v>50000</v>
      </c>
      <c r="BS44" s="96">
        <f>OpEx!BS29</f>
        <v>50000</v>
      </c>
      <c r="BT44" s="96">
        <f>OpEx!BT29</f>
        <v>50000</v>
      </c>
      <c r="BU44" s="96">
        <f>OpEx!BU29</f>
        <v>50000</v>
      </c>
      <c r="BV44" s="96">
        <f>OpEx!BV29</f>
        <v>50000</v>
      </c>
      <c r="BW44" s="96">
        <f>OpEx!BW29</f>
        <v>50000</v>
      </c>
      <c r="BX44" s="96">
        <f>OpEx!BX29</f>
        <v>50000</v>
      </c>
      <c r="BY44" s="96">
        <f>OpEx!BY29</f>
        <v>50000</v>
      </c>
      <c r="BZ44" s="96">
        <f>OpEx!BZ29</f>
        <v>50000</v>
      </c>
      <c r="CA44" s="96">
        <f>OpEx!CA29</f>
        <v>50000</v>
      </c>
      <c r="CB44" s="96">
        <f>OpEx!CB29</f>
        <v>50000</v>
      </c>
      <c r="CC44" s="96">
        <f>OpEx!CC29</f>
        <v>50000</v>
      </c>
      <c r="CD44" s="96">
        <f>OpEx!CD29</f>
        <v>50000</v>
      </c>
      <c r="CE44" s="96">
        <f>OpEx!CE29</f>
        <v>50000</v>
      </c>
      <c r="CF44" s="96">
        <f>OpEx!CF29</f>
        <v>50000</v>
      </c>
      <c r="CG44" s="96">
        <f>OpEx!CG29</f>
        <v>50000</v>
      </c>
      <c r="CH44" s="96">
        <f>OpEx!CH29</f>
        <v>50000</v>
      </c>
      <c r="CI44" s="96">
        <f>OpEx!CI29</f>
        <v>50000</v>
      </c>
      <c r="CJ44" s="96">
        <f>OpEx!CJ29</f>
        <v>50000</v>
      </c>
      <c r="CK44" s="96">
        <f>OpEx!CK29</f>
        <v>50000</v>
      </c>
      <c r="CL44" s="96">
        <f>OpEx!CL29</f>
        <v>50000</v>
      </c>
      <c r="CM44" s="96">
        <f>OpEx!CM29</f>
        <v>50000</v>
      </c>
      <c r="CN44" s="96">
        <f>OpEx!CN29</f>
        <v>50000</v>
      </c>
      <c r="CO44" s="96">
        <f>OpEx!CO29</f>
        <v>50000</v>
      </c>
      <c r="CP44" s="96">
        <f>OpEx!CP29</f>
        <v>50000</v>
      </c>
      <c r="CQ44" s="96">
        <f>OpEx!CQ29</f>
        <v>50000</v>
      </c>
      <c r="CR44" s="96">
        <f>OpEx!CR29</f>
        <v>50000</v>
      </c>
      <c r="CS44" s="96">
        <f>OpEx!CS29</f>
        <v>50000</v>
      </c>
      <c r="CT44" s="96">
        <f>OpEx!CT29</f>
        <v>50000</v>
      </c>
      <c r="CU44" s="96">
        <f>OpEx!CU29</f>
        <v>50000</v>
      </c>
      <c r="CV44" s="96">
        <f>OpEx!CV29</f>
        <v>50000</v>
      </c>
      <c r="CW44" s="96">
        <f>OpEx!CW29</f>
        <v>50000</v>
      </c>
      <c r="CX44" s="96">
        <f>OpEx!CX29</f>
        <v>50000</v>
      </c>
      <c r="CY44" s="96">
        <f>OpEx!CY29</f>
        <v>50000</v>
      </c>
      <c r="CZ44" s="96">
        <f>OpEx!CZ29</f>
        <v>50000</v>
      </c>
      <c r="DA44" s="96">
        <f>OpEx!DA29</f>
        <v>50000</v>
      </c>
      <c r="DB44" s="96"/>
      <c r="DC44" s="96"/>
    </row>
    <row r="45" spans="1:107" s="2" customFormat="1" x14ac:dyDescent="0.25">
      <c r="A45" s="9" t="s">
        <v>115</v>
      </c>
      <c r="C45" s="92">
        <f>C44</f>
        <v>0</v>
      </c>
      <c r="D45" s="92">
        <f t="shared" ref="D45:F45" si="98">D44</f>
        <v>99999.999999999985</v>
      </c>
      <c r="E45" s="92">
        <f t="shared" si="98"/>
        <v>600000</v>
      </c>
      <c r="F45" s="92">
        <f t="shared" si="98"/>
        <v>600000</v>
      </c>
      <c r="G45" s="92">
        <f t="shared" ref="G45:H45" si="99">G44</f>
        <v>600000</v>
      </c>
      <c r="H45" s="92">
        <f t="shared" si="99"/>
        <v>600000</v>
      </c>
      <c r="I45" s="92">
        <f t="shared" ref="I45" si="100">I44</f>
        <v>600000</v>
      </c>
      <c r="J45" s="102">
        <f>J44</f>
        <v>0</v>
      </c>
      <c r="K45" s="102">
        <f t="shared" ref="K45:BK45" si="101">K44</f>
        <v>0</v>
      </c>
      <c r="L45" s="102">
        <f t="shared" si="101"/>
        <v>0</v>
      </c>
      <c r="M45" s="102">
        <f t="shared" si="101"/>
        <v>0</v>
      </c>
      <c r="N45" s="102">
        <f t="shared" si="101"/>
        <v>0</v>
      </c>
      <c r="O45" s="102">
        <f t="shared" si="101"/>
        <v>0</v>
      </c>
      <c r="P45" s="102">
        <f t="shared" si="101"/>
        <v>0</v>
      </c>
      <c r="Q45" s="102">
        <f t="shared" si="101"/>
        <v>0</v>
      </c>
      <c r="R45" s="102">
        <f t="shared" si="101"/>
        <v>0</v>
      </c>
      <c r="S45" s="102">
        <f t="shared" si="101"/>
        <v>0</v>
      </c>
      <c r="T45" s="102">
        <f t="shared" si="101"/>
        <v>0</v>
      </c>
      <c r="U45" s="102">
        <f t="shared" si="101"/>
        <v>0</v>
      </c>
      <c r="V45" s="102">
        <f t="shared" si="101"/>
        <v>8333.3333333333339</v>
      </c>
      <c r="W45" s="102">
        <f t="shared" si="101"/>
        <v>8333.3333333333339</v>
      </c>
      <c r="X45" s="102">
        <f t="shared" si="101"/>
        <v>8333.3333333333339</v>
      </c>
      <c r="Y45" s="102">
        <f t="shared" si="101"/>
        <v>8333.3333333333339</v>
      </c>
      <c r="Z45" s="102">
        <f t="shared" si="101"/>
        <v>8333.3333333333339</v>
      </c>
      <c r="AA45" s="102">
        <f t="shared" ref="AA45" si="102">AA44</f>
        <v>8333.3333333333339</v>
      </c>
      <c r="AB45" s="102">
        <f t="shared" si="101"/>
        <v>8333.3333333333339</v>
      </c>
      <c r="AC45" s="102">
        <f t="shared" si="101"/>
        <v>8333.3333333333339</v>
      </c>
      <c r="AD45" s="102">
        <f t="shared" si="101"/>
        <v>8333.3333333333339</v>
      </c>
      <c r="AE45" s="102">
        <f t="shared" si="101"/>
        <v>8333.3333333333339</v>
      </c>
      <c r="AF45" s="102">
        <f t="shared" si="101"/>
        <v>8333.3333333333339</v>
      </c>
      <c r="AG45" s="102">
        <f t="shared" si="101"/>
        <v>8333.3333333333339</v>
      </c>
      <c r="AH45" s="102">
        <f t="shared" si="101"/>
        <v>50000</v>
      </c>
      <c r="AI45" s="102">
        <f t="shared" si="101"/>
        <v>50000</v>
      </c>
      <c r="AJ45" s="102">
        <f t="shared" si="101"/>
        <v>50000</v>
      </c>
      <c r="AK45" s="102">
        <f t="shared" si="101"/>
        <v>50000</v>
      </c>
      <c r="AL45" s="102">
        <f t="shared" si="101"/>
        <v>50000</v>
      </c>
      <c r="AM45" s="102">
        <f t="shared" si="101"/>
        <v>50000</v>
      </c>
      <c r="AN45" s="102">
        <f t="shared" si="101"/>
        <v>50000</v>
      </c>
      <c r="AO45" s="102">
        <f t="shared" si="101"/>
        <v>50000</v>
      </c>
      <c r="AP45" s="102">
        <f t="shared" si="101"/>
        <v>50000</v>
      </c>
      <c r="AQ45" s="102">
        <f t="shared" si="101"/>
        <v>50000</v>
      </c>
      <c r="AR45" s="102">
        <f t="shared" si="101"/>
        <v>50000</v>
      </c>
      <c r="AS45" s="102">
        <f t="shared" si="101"/>
        <v>50000</v>
      </c>
      <c r="AT45" s="102">
        <f t="shared" si="101"/>
        <v>50000</v>
      </c>
      <c r="AU45" s="102">
        <f t="shared" si="101"/>
        <v>50000</v>
      </c>
      <c r="AV45" s="102">
        <f t="shared" si="101"/>
        <v>50000</v>
      </c>
      <c r="AW45" s="102">
        <f t="shared" si="101"/>
        <v>50000</v>
      </c>
      <c r="AX45" s="102">
        <f t="shared" si="101"/>
        <v>50000</v>
      </c>
      <c r="AY45" s="102">
        <f t="shared" si="101"/>
        <v>50000</v>
      </c>
      <c r="AZ45" s="102">
        <f t="shared" si="101"/>
        <v>50000</v>
      </c>
      <c r="BA45" s="102">
        <f t="shared" si="101"/>
        <v>50000</v>
      </c>
      <c r="BB45" s="102">
        <f t="shared" si="101"/>
        <v>50000</v>
      </c>
      <c r="BC45" s="102">
        <f t="shared" si="101"/>
        <v>50000</v>
      </c>
      <c r="BD45" s="102">
        <f t="shared" si="101"/>
        <v>50000</v>
      </c>
      <c r="BE45" s="102">
        <f t="shared" si="101"/>
        <v>50000</v>
      </c>
      <c r="BF45" s="102">
        <f t="shared" si="101"/>
        <v>50000</v>
      </c>
      <c r="BG45" s="102">
        <f t="shared" si="101"/>
        <v>50000</v>
      </c>
      <c r="BH45" s="102">
        <f t="shared" si="101"/>
        <v>50000</v>
      </c>
      <c r="BI45" s="102">
        <f t="shared" si="101"/>
        <v>50000</v>
      </c>
      <c r="BJ45" s="102">
        <f t="shared" si="101"/>
        <v>50000</v>
      </c>
      <c r="BK45" s="102">
        <f t="shared" si="101"/>
        <v>50000</v>
      </c>
      <c r="BL45" s="102">
        <f t="shared" ref="BL45:CC45" si="103">BL44</f>
        <v>50000</v>
      </c>
      <c r="BM45" s="102">
        <f t="shared" si="103"/>
        <v>50000</v>
      </c>
      <c r="BN45" s="102">
        <f t="shared" si="103"/>
        <v>50000</v>
      </c>
      <c r="BO45" s="102">
        <f t="shared" si="103"/>
        <v>50000</v>
      </c>
      <c r="BP45" s="102">
        <f t="shared" si="103"/>
        <v>50000</v>
      </c>
      <c r="BQ45" s="102">
        <f t="shared" si="103"/>
        <v>50000</v>
      </c>
      <c r="BR45" s="102">
        <f t="shared" si="103"/>
        <v>50000</v>
      </c>
      <c r="BS45" s="102">
        <f t="shared" si="103"/>
        <v>50000</v>
      </c>
      <c r="BT45" s="102">
        <f t="shared" si="103"/>
        <v>50000</v>
      </c>
      <c r="BU45" s="102">
        <f t="shared" si="103"/>
        <v>50000</v>
      </c>
      <c r="BV45" s="102">
        <f t="shared" si="103"/>
        <v>50000</v>
      </c>
      <c r="BW45" s="102">
        <f t="shared" si="103"/>
        <v>50000</v>
      </c>
      <c r="BX45" s="102">
        <f t="shared" si="103"/>
        <v>50000</v>
      </c>
      <c r="BY45" s="102">
        <f t="shared" si="103"/>
        <v>50000</v>
      </c>
      <c r="BZ45" s="102">
        <f t="shared" si="103"/>
        <v>50000</v>
      </c>
      <c r="CA45" s="102">
        <f t="shared" si="103"/>
        <v>50000</v>
      </c>
      <c r="CB45" s="102">
        <f t="shared" si="103"/>
        <v>50000</v>
      </c>
      <c r="CC45" s="102">
        <f t="shared" si="103"/>
        <v>50000</v>
      </c>
      <c r="CD45" s="102">
        <f t="shared" ref="CD45:CO45" si="104">CD44</f>
        <v>50000</v>
      </c>
      <c r="CE45" s="102">
        <f t="shared" si="104"/>
        <v>50000</v>
      </c>
      <c r="CF45" s="102">
        <f t="shared" si="104"/>
        <v>50000</v>
      </c>
      <c r="CG45" s="102">
        <f t="shared" si="104"/>
        <v>50000</v>
      </c>
      <c r="CH45" s="102">
        <f t="shared" si="104"/>
        <v>50000</v>
      </c>
      <c r="CI45" s="102">
        <f t="shared" si="104"/>
        <v>50000</v>
      </c>
      <c r="CJ45" s="102">
        <f t="shared" si="104"/>
        <v>50000</v>
      </c>
      <c r="CK45" s="102">
        <f t="shared" si="104"/>
        <v>50000</v>
      </c>
      <c r="CL45" s="102">
        <f t="shared" si="104"/>
        <v>50000</v>
      </c>
      <c r="CM45" s="102">
        <f t="shared" si="104"/>
        <v>50000</v>
      </c>
      <c r="CN45" s="102">
        <f t="shared" si="104"/>
        <v>50000</v>
      </c>
      <c r="CO45" s="102">
        <f t="shared" si="104"/>
        <v>50000</v>
      </c>
      <c r="CP45" s="102">
        <f t="shared" ref="CP45:DA45" si="105">CP44</f>
        <v>50000</v>
      </c>
      <c r="CQ45" s="102">
        <f t="shared" si="105"/>
        <v>50000</v>
      </c>
      <c r="CR45" s="102">
        <f t="shared" si="105"/>
        <v>50000</v>
      </c>
      <c r="CS45" s="102">
        <f t="shared" si="105"/>
        <v>50000</v>
      </c>
      <c r="CT45" s="102">
        <f t="shared" si="105"/>
        <v>50000</v>
      </c>
      <c r="CU45" s="102">
        <f t="shared" si="105"/>
        <v>50000</v>
      </c>
      <c r="CV45" s="102">
        <f t="shared" si="105"/>
        <v>50000</v>
      </c>
      <c r="CW45" s="102">
        <f t="shared" si="105"/>
        <v>50000</v>
      </c>
      <c r="CX45" s="102">
        <f t="shared" si="105"/>
        <v>50000</v>
      </c>
      <c r="CY45" s="102">
        <f t="shared" si="105"/>
        <v>50000</v>
      </c>
      <c r="CZ45" s="102">
        <f t="shared" si="105"/>
        <v>50000</v>
      </c>
      <c r="DA45" s="102">
        <f t="shared" si="105"/>
        <v>50000</v>
      </c>
      <c r="DB45" s="102"/>
      <c r="DC45" s="102"/>
    </row>
    <row r="46" spans="1:107" x14ac:dyDescent="0.25">
      <c r="C46" s="93"/>
      <c r="D46" s="93"/>
      <c r="E46" s="93"/>
      <c r="F46" s="93"/>
      <c r="G46" s="93"/>
      <c r="H46" s="93"/>
      <c r="I46" s="93"/>
    </row>
    <row r="47" spans="1:107" s="2" customFormat="1" x14ac:dyDescent="0.25">
      <c r="A47" s="39" t="s">
        <v>89</v>
      </c>
      <c r="C47" s="92">
        <v>0</v>
      </c>
      <c r="D47" s="92">
        <f>SUM(V47:AG47)</f>
        <v>41666.666666666672</v>
      </c>
      <c r="E47" s="92">
        <f>SUM(AH47:AS47)</f>
        <v>99999.999999999985</v>
      </c>
      <c r="F47" s="92">
        <f>SUM(AT47:BE47)</f>
        <v>99999.999999999985</v>
      </c>
      <c r="G47" s="92">
        <f>SUM(BF47:BQ47)</f>
        <v>600000</v>
      </c>
      <c r="H47" s="92">
        <f>SUM(BR47:CC47)</f>
        <v>600000</v>
      </c>
      <c r="I47" s="92">
        <f>SUM(CD47:CO47)</f>
        <v>600000</v>
      </c>
      <c r="J47" s="92">
        <f>OpEx!J32</f>
        <v>0</v>
      </c>
      <c r="K47" s="92">
        <f>OpEx!K32</f>
        <v>0</v>
      </c>
      <c r="L47" s="92">
        <f>OpEx!L32</f>
        <v>0</v>
      </c>
      <c r="M47" s="92">
        <f>OpEx!M32</f>
        <v>0</v>
      </c>
      <c r="N47" s="92">
        <f>OpEx!N32</f>
        <v>0</v>
      </c>
      <c r="O47" s="92">
        <f>OpEx!O32</f>
        <v>0</v>
      </c>
      <c r="P47" s="92">
        <f>OpEx!P32</f>
        <v>0</v>
      </c>
      <c r="Q47" s="92">
        <f>OpEx!Q32</f>
        <v>0</v>
      </c>
      <c r="R47" s="92">
        <f>OpEx!R32</f>
        <v>0</v>
      </c>
      <c r="S47" s="92">
        <f>OpEx!S32</f>
        <v>0</v>
      </c>
      <c r="T47" s="92">
        <f>OpEx!T32</f>
        <v>0</v>
      </c>
      <c r="U47" s="92">
        <f>OpEx!U32</f>
        <v>0</v>
      </c>
      <c r="V47" s="92">
        <f>OpEx!V32</f>
        <v>0</v>
      </c>
      <c r="W47" s="92">
        <f>OpEx!W32</f>
        <v>0</v>
      </c>
      <c r="X47" s="92">
        <f>OpEx!X32</f>
        <v>0</v>
      </c>
      <c r="Y47" s="92">
        <f>OpEx!Y32</f>
        <v>0</v>
      </c>
      <c r="Z47" s="92">
        <f>OpEx!Z32</f>
        <v>0</v>
      </c>
      <c r="AA47" s="92">
        <f>OpEx!AA32</f>
        <v>0</v>
      </c>
      <c r="AB47" s="92">
        <f>OpEx!AB32</f>
        <v>0</v>
      </c>
      <c r="AC47" s="92">
        <f>OpEx!AC32</f>
        <v>8333.3333333333339</v>
      </c>
      <c r="AD47" s="92">
        <f>OpEx!AD32</f>
        <v>8333.3333333333339</v>
      </c>
      <c r="AE47" s="92">
        <f>OpEx!AE32</f>
        <v>8333.3333333333339</v>
      </c>
      <c r="AF47" s="92">
        <f>OpEx!AF32</f>
        <v>8333.3333333333339</v>
      </c>
      <c r="AG47" s="92">
        <f>OpEx!AG32</f>
        <v>8333.3333333333339</v>
      </c>
      <c r="AH47" s="92">
        <f>OpEx!AH32</f>
        <v>8333.3333333333339</v>
      </c>
      <c r="AI47" s="92">
        <f>OpEx!AI32</f>
        <v>8333.3333333333339</v>
      </c>
      <c r="AJ47" s="92">
        <f>OpEx!AJ32</f>
        <v>8333.3333333333339</v>
      </c>
      <c r="AK47" s="92">
        <f>OpEx!AK32</f>
        <v>8333.3333333333339</v>
      </c>
      <c r="AL47" s="92">
        <f>OpEx!AL32</f>
        <v>8333.3333333333339</v>
      </c>
      <c r="AM47" s="92">
        <f>OpEx!AM32</f>
        <v>8333.3333333333339</v>
      </c>
      <c r="AN47" s="92">
        <f>OpEx!AN32</f>
        <v>8333.3333333333339</v>
      </c>
      <c r="AO47" s="92">
        <f>OpEx!AO32</f>
        <v>8333.3333333333339</v>
      </c>
      <c r="AP47" s="92">
        <f>OpEx!AP32</f>
        <v>8333.3333333333339</v>
      </c>
      <c r="AQ47" s="92">
        <f>OpEx!AQ32</f>
        <v>8333.3333333333339</v>
      </c>
      <c r="AR47" s="92">
        <f>OpEx!AR32</f>
        <v>8333.3333333333339</v>
      </c>
      <c r="AS47" s="92">
        <f>OpEx!AS32</f>
        <v>8333.3333333333339</v>
      </c>
      <c r="AT47" s="92">
        <f>OpEx!AT32</f>
        <v>8333.3333333333339</v>
      </c>
      <c r="AU47" s="92">
        <f>OpEx!AU32</f>
        <v>8333.3333333333339</v>
      </c>
      <c r="AV47" s="92">
        <f>OpEx!AV32</f>
        <v>8333.3333333333339</v>
      </c>
      <c r="AW47" s="92">
        <f>OpEx!AW32</f>
        <v>8333.3333333333339</v>
      </c>
      <c r="AX47" s="92">
        <f>OpEx!AX32</f>
        <v>8333.3333333333339</v>
      </c>
      <c r="AY47" s="92">
        <f>OpEx!AY32</f>
        <v>8333.3333333333339</v>
      </c>
      <c r="AZ47" s="92">
        <f>OpEx!AZ32</f>
        <v>8333.3333333333339</v>
      </c>
      <c r="BA47" s="92">
        <f>OpEx!BA32</f>
        <v>8333.3333333333339</v>
      </c>
      <c r="BB47" s="92">
        <f>OpEx!BB32</f>
        <v>8333.3333333333339</v>
      </c>
      <c r="BC47" s="92">
        <f>OpEx!BC32</f>
        <v>8333.3333333333339</v>
      </c>
      <c r="BD47" s="92">
        <f>OpEx!BD32</f>
        <v>8333.3333333333339</v>
      </c>
      <c r="BE47" s="92">
        <f>OpEx!BE32</f>
        <v>8333.3333333333339</v>
      </c>
      <c r="BF47" s="92">
        <f>OpEx!BF32</f>
        <v>50000</v>
      </c>
      <c r="BG47" s="92">
        <f>OpEx!BG32</f>
        <v>50000</v>
      </c>
      <c r="BH47" s="92">
        <f>OpEx!BH32</f>
        <v>50000</v>
      </c>
      <c r="BI47" s="92">
        <f>OpEx!BI32</f>
        <v>50000</v>
      </c>
      <c r="BJ47" s="92">
        <f>OpEx!BJ32</f>
        <v>50000</v>
      </c>
      <c r="BK47" s="92">
        <f>OpEx!BK32</f>
        <v>50000</v>
      </c>
      <c r="BL47" s="92">
        <f>OpEx!BL32</f>
        <v>50000</v>
      </c>
      <c r="BM47" s="92">
        <f>OpEx!BM32</f>
        <v>50000</v>
      </c>
      <c r="BN47" s="92">
        <f>OpEx!BN32</f>
        <v>50000</v>
      </c>
      <c r="BO47" s="92">
        <f>OpEx!BO32</f>
        <v>50000</v>
      </c>
      <c r="BP47" s="92">
        <f>OpEx!BP32</f>
        <v>50000</v>
      </c>
      <c r="BQ47" s="92">
        <f>OpEx!BQ32</f>
        <v>50000</v>
      </c>
      <c r="BR47" s="92">
        <f>OpEx!BR32</f>
        <v>50000</v>
      </c>
      <c r="BS47" s="92">
        <f>OpEx!BS32</f>
        <v>50000</v>
      </c>
      <c r="BT47" s="92">
        <f>OpEx!BT32</f>
        <v>50000</v>
      </c>
      <c r="BU47" s="92">
        <f>OpEx!BU32</f>
        <v>50000</v>
      </c>
      <c r="BV47" s="92">
        <f>OpEx!BV32</f>
        <v>50000</v>
      </c>
      <c r="BW47" s="92">
        <f>OpEx!BW32</f>
        <v>50000</v>
      </c>
      <c r="BX47" s="92">
        <f>OpEx!BX32</f>
        <v>50000</v>
      </c>
      <c r="BY47" s="92">
        <f>OpEx!BY32</f>
        <v>50000</v>
      </c>
      <c r="BZ47" s="92">
        <f>OpEx!BZ32</f>
        <v>50000</v>
      </c>
      <c r="CA47" s="92">
        <f>OpEx!CA32</f>
        <v>50000</v>
      </c>
      <c r="CB47" s="92">
        <f>OpEx!CB32</f>
        <v>50000</v>
      </c>
      <c r="CC47" s="92">
        <f>OpEx!CC32</f>
        <v>50000</v>
      </c>
      <c r="CD47" s="92">
        <f>OpEx!CD32</f>
        <v>50000</v>
      </c>
      <c r="CE47" s="92">
        <f>OpEx!CE32</f>
        <v>50000</v>
      </c>
      <c r="CF47" s="92">
        <f>OpEx!CF32</f>
        <v>50000</v>
      </c>
      <c r="CG47" s="92">
        <f>OpEx!CG32</f>
        <v>50000</v>
      </c>
      <c r="CH47" s="92">
        <f>OpEx!CH32</f>
        <v>50000</v>
      </c>
      <c r="CI47" s="92">
        <f>OpEx!CI32</f>
        <v>50000</v>
      </c>
      <c r="CJ47" s="92">
        <f>OpEx!CJ32</f>
        <v>50000</v>
      </c>
      <c r="CK47" s="92">
        <f>OpEx!CK32</f>
        <v>50000</v>
      </c>
      <c r="CL47" s="92">
        <f>OpEx!CL32</f>
        <v>50000</v>
      </c>
      <c r="CM47" s="92">
        <f>OpEx!CM32</f>
        <v>50000</v>
      </c>
      <c r="CN47" s="92">
        <f>OpEx!CN32</f>
        <v>50000</v>
      </c>
      <c r="CO47" s="92">
        <f>OpEx!CO32</f>
        <v>50000</v>
      </c>
      <c r="CP47" s="92">
        <f>OpEx!CP32</f>
        <v>50000</v>
      </c>
      <c r="CQ47" s="92">
        <f>OpEx!CQ32</f>
        <v>50000</v>
      </c>
      <c r="CR47" s="92">
        <f>OpEx!CR32</f>
        <v>50000</v>
      </c>
      <c r="CS47" s="92">
        <f>OpEx!CS32</f>
        <v>50000</v>
      </c>
      <c r="CT47" s="92">
        <f>OpEx!CT32</f>
        <v>50000</v>
      </c>
      <c r="CU47" s="92">
        <f>OpEx!CU32</f>
        <v>50000</v>
      </c>
      <c r="CV47" s="92">
        <f>OpEx!CV32</f>
        <v>50000</v>
      </c>
      <c r="CW47" s="92">
        <f>OpEx!CW32</f>
        <v>50000</v>
      </c>
      <c r="CX47" s="92">
        <f>OpEx!CX32</f>
        <v>50000</v>
      </c>
      <c r="CY47" s="92">
        <f>OpEx!CY32</f>
        <v>50000</v>
      </c>
      <c r="CZ47" s="92">
        <f>OpEx!CZ32</f>
        <v>50000</v>
      </c>
      <c r="DA47" s="92">
        <f>OpEx!DA32</f>
        <v>50000</v>
      </c>
      <c r="DB47" s="92"/>
      <c r="DC47" s="92"/>
    </row>
    <row r="48" spans="1:107" x14ac:dyDescent="0.25">
      <c r="C48" s="93"/>
      <c r="D48" s="93"/>
      <c r="E48" s="93"/>
      <c r="F48" s="93"/>
      <c r="G48" s="93"/>
      <c r="H48" s="93"/>
      <c r="I48" s="93"/>
    </row>
    <row r="49" spans="1:107" s="103" customFormat="1" x14ac:dyDescent="0.25">
      <c r="A49" s="103" t="s">
        <v>275</v>
      </c>
      <c r="C49" s="104">
        <f t="shared" ref="C49:H49" si="106">C8-C24</f>
        <v>-11873258.333333332</v>
      </c>
      <c r="D49" s="104">
        <f t="shared" si="106"/>
        <v>-13119436.458526235</v>
      </c>
      <c r="E49" s="104">
        <f t="shared" si="106"/>
        <v>-14306048.956172843</v>
      </c>
      <c r="F49" s="104">
        <f t="shared" si="106"/>
        <v>18897455.756944418</v>
      </c>
      <c r="G49" s="104">
        <f t="shared" si="106"/>
        <v>18397455.756944418</v>
      </c>
      <c r="H49" s="104">
        <f t="shared" si="106"/>
        <v>18397455.756944418</v>
      </c>
      <c r="I49" s="104">
        <f t="shared" ref="I49" si="107">I8-I24</f>
        <v>18822455.756944418</v>
      </c>
      <c r="J49" s="104">
        <f>J8-J24</f>
        <v>52993372.423611112</v>
      </c>
      <c r="K49" s="104">
        <f t="shared" ref="K49:AO49" si="108">K8-K24</f>
        <v>-786708.33333333326</v>
      </c>
      <c r="L49" s="104">
        <f t="shared" si="108"/>
        <v>-786708.33333333326</v>
      </c>
      <c r="M49" s="104">
        <f t="shared" si="108"/>
        <v>-786708.33333333326</v>
      </c>
      <c r="N49" s="104">
        <f t="shared" si="108"/>
        <v>-804208.33333333326</v>
      </c>
      <c r="O49" s="104">
        <f t="shared" si="108"/>
        <v>-921916.66666666663</v>
      </c>
      <c r="P49" s="104">
        <f t="shared" si="108"/>
        <v>-904416.66666666663</v>
      </c>
      <c r="Q49" s="104">
        <f t="shared" si="108"/>
        <v>-904416.66666666663</v>
      </c>
      <c r="R49" s="104">
        <f t="shared" si="108"/>
        <v>-904416.66666666663</v>
      </c>
      <c r="S49" s="104">
        <f t="shared" si="108"/>
        <v>-922308.33333333326</v>
      </c>
      <c r="T49" s="104">
        <f t="shared" si="108"/>
        <v>-936433.33333333326</v>
      </c>
      <c r="U49" s="104">
        <f t="shared" si="108"/>
        <v>-936433.33333333326</v>
      </c>
      <c r="V49" s="104">
        <f t="shared" si="108"/>
        <v>-1067291.6666666667</v>
      </c>
      <c r="W49" s="104">
        <f t="shared" si="108"/>
        <v>-286143.15972222213</v>
      </c>
      <c r="X49" s="104">
        <f t="shared" si="108"/>
        <v>-286143.15972222213</v>
      </c>
      <c r="Y49" s="104">
        <f t="shared" si="108"/>
        <v>-286143.15972222213</v>
      </c>
      <c r="Z49" s="104">
        <f t="shared" si="108"/>
        <v>-286143.15972222213</v>
      </c>
      <c r="AA49" s="104">
        <f t="shared" si="108"/>
        <v>-286143.15972222213</v>
      </c>
      <c r="AB49" s="104">
        <f t="shared" si="108"/>
        <v>-286143.15972222213</v>
      </c>
      <c r="AC49" s="104">
        <f t="shared" si="108"/>
        <v>-584476.49305555539</v>
      </c>
      <c r="AD49" s="104">
        <f t="shared" si="108"/>
        <v>-294476.49305555539</v>
      </c>
      <c r="AE49" s="104">
        <f t="shared" si="108"/>
        <v>-305776.49305555539</v>
      </c>
      <c r="AF49" s="104">
        <f t="shared" si="108"/>
        <v>-305776.49305555539</v>
      </c>
      <c r="AG49" s="104">
        <f t="shared" si="108"/>
        <v>-319779.86130401224</v>
      </c>
      <c r="AH49" s="104">
        <f t="shared" si="108"/>
        <v>-960846.5493441358</v>
      </c>
      <c r="AI49" s="104">
        <f t="shared" si="108"/>
        <v>-700846.5493441358</v>
      </c>
      <c r="AJ49" s="104">
        <f t="shared" si="108"/>
        <v>-685846.5493441358</v>
      </c>
      <c r="AK49" s="104">
        <f t="shared" si="108"/>
        <v>-685846.5493441358</v>
      </c>
      <c r="AL49" s="104">
        <f t="shared" si="108"/>
        <v>-685846.5493441358</v>
      </c>
      <c r="AM49" s="104">
        <f t="shared" si="108"/>
        <v>-685846.5493441358</v>
      </c>
      <c r="AN49" s="104">
        <f t="shared" si="108"/>
        <v>-685846.5493441358</v>
      </c>
      <c r="AO49" s="104">
        <f t="shared" si="108"/>
        <v>-760846.5493441358</v>
      </c>
      <c r="AP49" s="104">
        <f t="shared" ref="AP49:BK49" si="109">AP8-AP24</f>
        <v>-685846.5493441358</v>
      </c>
      <c r="AQ49" s="104">
        <f t="shared" si="109"/>
        <v>-1284275.7160108029</v>
      </c>
      <c r="AR49" s="104">
        <f t="shared" si="109"/>
        <v>-1284275.7160108029</v>
      </c>
      <c r="AS49" s="104">
        <f t="shared" si="109"/>
        <v>2225121.4199459874</v>
      </c>
      <c r="AT49" s="104">
        <f t="shared" si="109"/>
        <v>2045621.3130787029</v>
      </c>
      <c r="AU49" s="104">
        <f t="shared" si="109"/>
        <v>2245621.3130787029</v>
      </c>
      <c r="AV49" s="104">
        <f t="shared" si="109"/>
        <v>2320621.3130787029</v>
      </c>
      <c r="AW49" s="104">
        <f t="shared" si="109"/>
        <v>2320621.3130787029</v>
      </c>
      <c r="AX49" s="104">
        <f t="shared" si="109"/>
        <v>2320621.3130787029</v>
      </c>
      <c r="AY49" s="104">
        <f t="shared" si="109"/>
        <v>2320621.3130787029</v>
      </c>
      <c r="AZ49" s="104">
        <f t="shared" si="109"/>
        <v>2320621.3130787029</v>
      </c>
      <c r="BA49" s="104">
        <f t="shared" si="109"/>
        <v>2245621.3130787029</v>
      </c>
      <c r="BB49" s="104">
        <f t="shared" si="109"/>
        <v>2320621.3130787029</v>
      </c>
      <c r="BC49" s="104">
        <f t="shared" si="109"/>
        <v>2320621.3130787029</v>
      </c>
      <c r="BD49" s="104">
        <f t="shared" si="109"/>
        <v>2320621.3130787029</v>
      </c>
      <c r="BE49" s="104">
        <f t="shared" si="109"/>
        <v>2320621.3130787029</v>
      </c>
      <c r="BF49" s="104">
        <f t="shared" si="109"/>
        <v>2003954.6464120364</v>
      </c>
      <c r="BG49" s="104">
        <f t="shared" si="109"/>
        <v>2203954.6464120364</v>
      </c>
      <c r="BH49" s="104">
        <f t="shared" si="109"/>
        <v>2278954.6464120364</v>
      </c>
      <c r="BI49" s="104">
        <f t="shared" si="109"/>
        <v>2278954.6464120364</v>
      </c>
      <c r="BJ49" s="104">
        <f t="shared" si="109"/>
        <v>2278954.6464120364</v>
      </c>
      <c r="BK49" s="104">
        <f t="shared" si="109"/>
        <v>2278954.6464120364</v>
      </c>
      <c r="BL49" s="104">
        <f t="shared" ref="BL49:CC49" si="110">BL8-BL24</f>
        <v>2278954.6464120364</v>
      </c>
      <c r="BM49" s="104">
        <f t="shared" si="110"/>
        <v>2278954.6464120364</v>
      </c>
      <c r="BN49" s="104">
        <f t="shared" si="110"/>
        <v>2203954.6464120364</v>
      </c>
      <c r="BO49" s="104">
        <f t="shared" si="110"/>
        <v>2278954.6464120364</v>
      </c>
      <c r="BP49" s="104">
        <f t="shared" si="110"/>
        <v>2278954.6464120364</v>
      </c>
      <c r="BQ49" s="104">
        <f t="shared" si="110"/>
        <v>2278954.6464120364</v>
      </c>
      <c r="BR49" s="104">
        <f>BR8-BR24</f>
        <v>2003954.6464120364</v>
      </c>
      <c r="BS49" s="104">
        <f t="shared" si="110"/>
        <v>2278954.6464120364</v>
      </c>
      <c r="BT49" s="104">
        <f t="shared" si="110"/>
        <v>2278954.6464120364</v>
      </c>
      <c r="BU49" s="104">
        <f t="shared" si="110"/>
        <v>2203954.6464120364</v>
      </c>
      <c r="BV49" s="104">
        <f t="shared" si="110"/>
        <v>2278954.6464120364</v>
      </c>
      <c r="BW49" s="104">
        <f t="shared" si="110"/>
        <v>2278954.6464120364</v>
      </c>
      <c r="BX49" s="104">
        <f t="shared" si="110"/>
        <v>2278954.6464120364</v>
      </c>
      <c r="BY49" s="104">
        <f t="shared" si="110"/>
        <v>2278954.6464120364</v>
      </c>
      <c r="BZ49" s="104">
        <f t="shared" si="110"/>
        <v>2278954.6464120364</v>
      </c>
      <c r="CA49" s="104">
        <f t="shared" si="110"/>
        <v>2278954.6464120364</v>
      </c>
      <c r="CB49" s="104">
        <f t="shared" si="110"/>
        <v>2203954.6464120364</v>
      </c>
      <c r="CC49" s="104">
        <f t="shared" si="110"/>
        <v>2278954.6464120364</v>
      </c>
      <c r="CD49" s="104">
        <f>CD8-CD24</f>
        <v>2278954.6464120364</v>
      </c>
      <c r="CE49" s="104">
        <f t="shared" ref="CE49:CP49" si="111">CE8-CE24</f>
        <v>2278954.6464120364</v>
      </c>
      <c r="CF49" s="104">
        <f t="shared" si="111"/>
        <v>2278954.6464120364</v>
      </c>
      <c r="CG49" s="104">
        <f t="shared" si="111"/>
        <v>2278954.6464120364</v>
      </c>
      <c r="CH49" s="104">
        <f t="shared" si="111"/>
        <v>2278954.6464120364</v>
      </c>
      <c r="CI49" s="104">
        <f t="shared" si="111"/>
        <v>2278954.6464120364</v>
      </c>
      <c r="CJ49" s="104">
        <f t="shared" si="111"/>
        <v>2278954.6464120364</v>
      </c>
      <c r="CK49" s="104">
        <f t="shared" si="111"/>
        <v>2278954.6464120364</v>
      </c>
      <c r="CL49" s="104">
        <f t="shared" si="111"/>
        <v>2278954.6464120364</v>
      </c>
      <c r="CM49" s="104">
        <f t="shared" si="111"/>
        <v>2278954.6464120364</v>
      </c>
      <c r="CN49" s="104">
        <f t="shared" si="111"/>
        <v>2278954.6464120364</v>
      </c>
      <c r="CO49" s="104">
        <f t="shared" si="111"/>
        <v>2278954.6464120364</v>
      </c>
      <c r="CP49" s="104">
        <f t="shared" si="111"/>
        <v>2278954.6464120364</v>
      </c>
      <c r="CQ49" s="104">
        <f t="shared" ref="CQ49:DA49" si="112">CQ8-CQ24</f>
        <v>2278954.6464120364</v>
      </c>
      <c r="CR49" s="104">
        <f t="shared" si="112"/>
        <v>2278954.6464120364</v>
      </c>
      <c r="CS49" s="104">
        <f t="shared" si="112"/>
        <v>2278954.6464120364</v>
      </c>
      <c r="CT49" s="104">
        <f t="shared" si="112"/>
        <v>2278954.6464120364</v>
      </c>
      <c r="CU49" s="104">
        <f t="shared" si="112"/>
        <v>2278954.6464120364</v>
      </c>
      <c r="CV49" s="104">
        <f t="shared" si="112"/>
        <v>2278954.6464120364</v>
      </c>
      <c r="CW49" s="104">
        <f t="shared" si="112"/>
        <v>2278954.6464120364</v>
      </c>
      <c r="CX49" s="104">
        <f t="shared" si="112"/>
        <v>2278954.6464120364</v>
      </c>
      <c r="CY49" s="104">
        <f t="shared" si="112"/>
        <v>2278954.6464120364</v>
      </c>
      <c r="CZ49" s="104">
        <f t="shared" si="112"/>
        <v>2278954.6464120364</v>
      </c>
      <c r="DA49" s="104">
        <f t="shared" si="112"/>
        <v>2278954.6464120364</v>
      </c>
      <c r="DB49" s="104"/>
      <c r="DC49" s="104"/>
    </row>
    <row r="50" spans="1:107" x14ac:dyDescent="0.25">
      <c r="C50" s="278"/>
      <c r="D50" s="129">
        <f>D49/D8</f>
        <v>-1.4821352269316566</v>
      </c>
      <c r="E50" s="129">
        <f t="shared" ref="E50:I50" si="113">E49/E8</f>
        <v>-1.0191243967229497</v>
      </c>
      <c r="F50" s="129">
        <f t="shared" si="113"/>
        <v>0.35133900944941598</v>
      </c>
      <c r="G50" s="129">
        <f t="shared" si="113"/>
        <v>0.34204307527795202</v>
      </c>
      <c r="H50" s="129">
        <f t="shared" si="113"/>
        <v>0.34204307527795202</v>
      </c>
      <c r="I50" s="129">
        <f t="shared" si="113"/>
        <v>0.34994461932369642</v>
      </c>
    </row>
    <row r="51" spans="1:107" x14ac:dyDescent="0.25">
      <c r="C51" s="278"/>
      <c r="D51" s="129"/>
      <c r="E51" s="129"/>
      <c r="F51" s="129"/>
      <c r="G51" s="129"/>
      <c r="H51" s="129"/>
      <c r="I51" s="129"/>
    </row>
    <row r="52" spans="1:107" s="285" customFormat="1" x14ac:dyDescent="0.25">
      <c r="A52" s="285" t="s">
        <v>316</v>
      </c>
      <c r="C52" s="286">
        <f>SUM(J52:U52)</f>
        <v>0</v>
      </c>
      <c r="D52" s="281">
        <f>SUM(V52:AG52)</f>
        <v>1713343.4933584104</v>
      </c>
      <c r="E52" s="281">
        <f>SUM(AH52:AS52)</f>
        <v>2492135.990339506</v>
      </c>
      <c r="F52" s="281">
        <f>SUM(AT52:BE52)</f>
        <v>9597859.51493055</v>
      </c>
      <c r="G52" s="281">
        <f>SUM(BF52:BQ52)</f>
        <v>9422859.5149305519</v>
      </c>
      <c r="H52" s="281">
        <f>SUM(BR52:CC52)</f>
        <v>9422859.5149305519</v>
      </c>
      <c r="I52" s="281">
        <f>SUM(CD52:CO52)</f>
        <v>9571609.5149305519</v>
      </c>
      <c r="W52" s="285">
        <f>AS52/5</f>
        <v>155758.49939621909</v>
      </c>
      <c r="X52" s="285">
        <f>W52</f>
        <v>155758.49939621909</v>
      </c>
      <c r="Y52" s="285">
        <f t="shared" ref="Y52:AR52" si="114">X52</f>
        <v>155758.49939621909</v>
      </c>
      <c r="Z52" s="285">
        <f t="shared" si="114"/>
        <v>155758.49939621909</v>
      </c>
      <c r="AA52" s="285">
        <f t="shared" si="114"/>
        <v>155758.49939621909</v>
      </c>
      <c r="AB52" s="285">
        <f t="shared" si="114"/>
        <v>155758.49939621909</v>
      </c>
      <c r="AC52" s="285">
        <f t="shared" si="114"/>
        <v>155758.49939621909</v>
      </c>
      <c r="AD52" s="285">
        <f t="shared" si="114"/>
        <v>155758.49939621909</v>
      </c>
      <c r="AE52" s="285">
        <f t="shared" si="114"/>
        <v>155758.49939621909</v>
      </c>
      <c r="AF52" s="285">
        <f t="shared" si="114"/>
        <v>155758.49939621909</v>
      </c>
      <c r="AG52" s="285">
        <f t="shared" si="114"/>
        <v>155758.49939621909</v>
      </c>
      <c r="AH52" s="285">
        <f t="shared" si="114"/>
        <v>155758.49939621909</v>
      </c>
      <c r="AI52" s="285">
        <f t="shared" si="114"/>
        <v>155758.49939621909</v>
      </c>
      <c r="AJ52" s="285">
        <f t="shared" si="114"/>
        <v>155758.49939621909</v>
      </c>
      <c r="AK52" s="285">
        <f t="shared" si="114"/>
        <v>155758.49939621909</v>
      </c>
      <c r="AL52" s="285">
        <f t="shared" si="114"/>
        <v>155758.49939621909</v>
      </c>
      <c r="AM52" s="285">
        <f t="shared" si="114"/>
        <v>155758.49939621909</v>
      </c>
      <c r="AN52" s="285">
        <f t="shared" si="114"/>
        <v>155758.49939621909</v>
      </c>
      <c r="AO52" s="285">
        <f t="shared" si="114"/>
        <v>155758.49939621909</v>
      </c>
      <c r="AP52" s="285">
        <f t="shared" si="114"/>
        <v>155758.49939621909</v>
      </c>
      <c r="AQ52" s="285">
        <f t="shared" si="114"/>
        <v>155758.49939621909</v>
      </c>
      <c r="AR52" s="285">
        <f t="shared" si="114"/>
        <v>155758.49939621909</v>
      </c>
      <c r="AS52" s="285">
        <f>AS49*0.35</f>
        <v>778792.49698109552</v>
      </c>
      <c r="AT52" s="285">
        <f t="shared" ref="AT52:DA52" si="115">AT49*0.35</f>
        <v>715967.45957754599</v>
      </c>
      <c r="AU52" s="285">
        <f t="shared" si="115"/>
        <v>785967.45957754599</v>
      </c>
      <c r="AV52" s="285">
        <f t="shared" si="115"/>
        <v>812217.45957754599</v>
      </c>
      <c r="AW52" s="285">
        <f t="shared" si="115"/>
        <v>812217.45957754599</v>
      </c>
      <c r="AX52" s="285">
        <f t="shared" si="115"/>
        <v>812217.45957754599</v>
      </c>
      <c r="AY52" s="285">
        <f t="shared" si="115"/>
        <v>812217.45957754599</v>
      </c>
      <c r="AZ52" s="285">
        <f t="shared" si="115"/>
        <v>812217.45957754599</v>
      </c>
      <c r="BA52" s="285">
        <f t="shared" si="115"/>
        <v>785967.45957754599</v>
      </c>
      <c r="BB52" s="285">
        <f t="shared" si="115"/>
        <v>812217.45957754599</v>
      </c>
      <c r="BC52" s="285">
        <f t="shared" si="115"/>
        <v>812217.45957754599</v>
      </c>
      <c r="BD52" s="285">
        <f t="shared" si="115"/>
        <v>812217.45957754599</v>
      </c>
      <c r="BE52" s="285">
        <f t="shared" si="115"/>
        <v>812217.45957754599</v>
      </c>
      <c r="BF52" s="285">
        <f t="shared" si="115"/>
        <v>701384.12624421273</v>
      </c>
      <c r="BG52" s="285">
        <f t="shared" si="115"/>
        <v>771384.12624421273</v>
      </c>
      <c r="BH52" s="285">
        <f t="shared" si="115"/>
        <v>797634.12624421273</v>
      </c>
      <c r="BI52" s="285">
        <f t="shared" si="115"/>
        <v>797634.12624421273</v>
      </c>
      <c r="BJ52" s="285">
        <f t="shared" si="115"/>
        <v>797634.12624421273</v>
      </c>
      <c r="BK52" s="285">
        <f t="shared" si="115"/>
        <v>797634.12624421273</v>
      </c>
      <c r="BL52" s="285">
        <f t="shared" si="115"/>
        <v>797634.12624421273</v>
      </c>
      <c r="BM52" s="285">
        <f t="shared" si="115"/>
        <v>797634.12624421273</v>
      </c>
      <c r="BN52" s="285">
        <f t="shared" si="115"/>
        <v>771384.12624421273</v>
      </c>
      <c r="BO52" s="285">
        <f t="shared" si="115"/>
        <v>797634.12624421273</v>
      </c>
      <c r="BP52" s="285">
        <f t="shared" si="115"/>
        <v>797634.12624421273</v>
      </c>
      <c r="BQ52" s="285">
        <f t="shared" si="115"/>
        <v>797634.12624421273</v>
      </c>
      <c r="BR52" s="285">
        <f t="shared" si="115"/>
        <v>701384.12624421273</v>
      </c>
      <c r="BS52" s="285">
        <f t="shared" si="115"/>
        <v>797634.12624421273</v>
      </c>
      <c r="BT52" s="285">
        <f t="shared" si="115"/>
        <v>797634.12624421273</v>
      </c>
      <c r="BU52" s="285">
        <f t="shared" si="115"/>
        <v>771384.12624421273</v>
      </c>
      <c r="BV52" s="285">
        <f t="shared" si="115"/>
        <v>797634.12624421273</v>
      </c>
      <c r="BW52" s="285">
        <f t="shared" si="115"/>
        <v>797634.12624421273</v>
      </c>
      <c r="BX52" s="285">
        <f t="shared" si="115"/>
        <v>797634.12624421273</v>
      </c>
      <c r="BY52" s="285">
        <f t="shared" si="115"/>
        <v>797634.12624421273</v>
      </c>
      <c r="BZ52" s="285">
        <f t="shared" si="115"/>
        <v>797634.12624421273</v>
      </c>
      <c r="CA52" s="285">
        <f t="shared" si="115"/>
        <v>797634.12624421273</v>
      </c>
      <c r="CB52" s="285">
        <f t="shared" si="115"/>
        <v>771384.12624421273</v>
      </c>
      <c r="CC52" s="285">
        <f t="shared" si="115"/>
        <v>797634.12624421273</v>
      </c>
      <c r="CD52" s="285">
        <f t="shared" si="115"/>
        <v>797634.12624421273</v>
      </c>
      <c r="CE52" s="285">
        <f t="shared" si="115"/>
        <v>797634.12624421273</v>
      </c>
      <c r="CF52" s="285">
        <f t="shared" si="115"/>
        <v>797634.12624421273</v>
      </c>
      <c r="CG52" s="285">
        <f t="shared" si="115"/>
        <v>797634.12624421273</v>
      </c>
      <c r="CH52" s="285">
        <f t="shared" si="115"/>
        <v>797634.12624421273</v>
      </c>
      <c r="CI52" s="285">
        <f t="shared" si="115"/>
        <v>797634.12624421273</v>
      </c>
      <c r="CJ52" s="285">
        <f t="shared" si="115"/>
        <v>797634.12624421273</v>
      </c>
      <c r="CK52" s="285">
        <f t="shared" si="115"/>
        <v>797634.12624421273</v>
      </c>
      <c r="CL52" s="285">
        <f t="shared" si="115"/>
        <v>797634.12624421273</v>
      </c>
      <c r="CM52" s="285">
        <f t="shared" si="115"/>
        <v>797634.12624421273</v>
      </c>
      <c r="CN52" s="285">
        <f t="shared" si="115"/>
        <v>797634.12624421273</v>
      </c>
      <c r="CO52" s="285">
        <f t="shared" si="115"/>
        <v>797634.12624421273</v>
      </c>
      <c r="CP52" s="285">
        <f t="shared" si="115"/>
        <v>797634.12624421273</v>
      </c>
      <c r="CQ52" s="285">
        <f t="shared" si="115"/>
        <v>797634.12624421273</v>
      </c>
      <c r="CR52" s="285">
        <f t="shared" si="115"/>
        <v>797634.12624421273</v>
      </c>
      <c r="CS52" s="285">
        <f t="shared" si="115"/>
        <v>797634.12624421273</v>
      </c>
      <c r="CT52" s="285">
        <f t="shared" si="115"/>
        <v>797634.12624421273</v>
      </c>
      <c r="CU52" s="285">
        <f t="shared" si="115"/>
        <v>797634.12624421273</v>
      </c>
      <c r="CV52" s="285">
        <f t="shared" si="115"/>
        <v>797634.12624421273</v>
      </c>
      <c r="CW52" s="285">
        <f t="shared" si="115"/>
        <v>797634.12624421273</v>
      </c>
      <c r="CX52" s="285">
        <f t="shared" si="115"/>
        <v>797634.12624421273</v>
      </c>
      <c r="CY52" s="285">
        <f t="shared" si="115"/>
        <v>797634.12624421273</v>
      </c>
      <c r="CZ52" s="285">
        <f t="shared" si="115"/>
        <v>797634.12624421273</v>
      </c>
      <c r="DA52" s="285">
        <f t="shared" si="115"/>
        <v>797634.12624421273</v>
      </c>
    </row>
    <row r="53" spans="1:107" x14ac:dyDescent="0.25">
      <c r="C53" s="278"/>
      <c r="D53" s="129"/>
      <c r="E53" s="129"/>
      <c r="F53" s="129"/>
      <c r="G53" s="129"/>
      <c r="H53" s="129"/>
      <c r="I53" s="129"/>
    </row>
    <row r="54" spans="1:107" s="103" customFormat="1" x14ac:dyDescent="0.25">
      <c r="A54" s="103" t="s">
        <v>275</v>
      </c>
      <c r="C54" s="104">
        <f>C49-C52</f>
        <v>-11873258.333333332</v>
      </c>
      <c r="D54" s="104">
        <f t="shared" ref="D54:G54" si="116">D49-D52</f>
        <v>-14832779.951884646</v>
      </c>
      <c r="E54" s="104">
        <f t="shared" si="116"/>
        <v>-16798184.946512349</v>
      </c>
      <c r="F54" s="104">
        <f t="shared" si="116"/>
        <v>9299596.2420138679</v>
      </c>
      <c r="G54" s="104">
        <f t="shared" si="116"/>
        <v>8974596.2420138661</v>
      </c>
      <c r="H54" s="104">
        <f>H49-H52</f>
        <v>8974596.2420138661</v>
      </c>
      <c r="I54" s="104">
        <f>I49-I52</f>
        <v>9250846.2420138661</v>
      </c>
      <c r="J54" s="104">
        <f t="shared" ref="J54:V54" si="117">J49-J52</f>
        <v>52993372.423611112</v>
      </c>
      <c r="K54" s="104">
        <f t="shared" si="117"/>
        <v>-786708.33333333326</v>
      </c>
      <c r="L54" s="104">
        <f t="shared" si="117"/>
        <v>-786708.33333333326</v>
      </c>
      <c r="M54" s="104">
        <f t="shared" si="117"/>
        <v>-786708.33333333326</v>
      </c>
      <c r="N54" s="104">
        <f t="shared" si="117"/>
        <v>-804208.33333333326</v>
      </c>
      <c r="O54" s="104">
        <f t="shared" si="117"/>
        <v>-921916.66666666663</v>
      </c>
      <c r="P54" s="104">
        <f t="shared" si="117"/>
        <v>-904416.66666666663</v>
      </c>
      <c r="Q54" s="104">
        <f t="shared" si="117"/>
        <v>-904416.66666666663</v>
      </c>
      <c r="R54" s="104">
        <f t="shared" si="117"/>
        <v>-904416.66666666663</v>
      </c>
      <c r="S54" s="104">
        <f t="shared" si="117"/>
        <v>-922308.33333333326</v>
      </c>
      <c r="T54" s="104">
        <f t="shared" si="117"/>
        <v>-936433.33333333326</v>
      </c>
      <c r="U54" s="104">
        <f t="shared" si="117"/>
        <v>-936433.33333333326</v>
      </c>
      <c r="V54" s="104">
        <f t="shared" si="117"/>
        <v>-1067291.6666666667</v>
      </c>
      <c r="W54" s="104">
        <f>W49-W52</f>
        <v>-441901.65911844122</v>
      </c>
      <c r="X54" s="104">
        <f t="shared" ref="X54:BB54" si="118">X49-X52</f>
        <v>-441901.65911844122</v>
      </c>
      <c r="Y54" s="104">
        <f t="shared" si="118"/>
        <v>-441901.65911844122</v>
      </c>
      <c r="Z54" s="104">
        <f t="shared" si="118"/>
        <v>-441901.65911844122</v>
      </c>
      <c r="AA54" s="104">
        <f t="shared" si="118"/>
        <v>-441901.65911844122</v>
      </c>
      <c r="AB54" s="104">
        <f t="shared" si="118"/>
        <v>-441901.65911844122</v>
      </c>
      <c r="AC54" s="104">
        <f t="shared" si="118"/>
        <v>-740234.99245177442</v>
      </c>
      <c r="AD54" s="104">
        <f t="shared" si="118"/>
        <v>-450234.99245177448</v>
      </c>
      <c r="AE54" s="104">
        <f t="shared" si="118"/>
        <v>-461534.99245177448</v>
      </c>
      <c r="AF54" s="104">
        <f t="shared" si="118"/>
        <v>-461534.99245177448</v>
      </c>
      <c r="AG54" s="104">
        <f t="shared" si="118"/>
        <v>-475538.36070023134</v>
      </c>
      <c r="AH54" s="104">
        <f t="shared" si="118"/>
        <v>-1116605.0487403548</v>
      </c>
      <c r="AI54" s="104">
        <f t="shared" si="118"/>
        <v>-856605.04874035483</v>
      </c>
      <c r="AJ54" s="104">
        <f t="shared" si="118"/>
        <v>-841605.04874035483</v>
      </c>
      <c r="AK54" s="104">
        <f t="shared" si="118"/>
        <v>-841605.04874035483</v>
      </c>
      <c r="AL54" s="104">
        <f t="shared" si="118"/>
        <v>-841605.04874035483</v>
      </c>
      <c r="AM54" s="104">
        <f t="shared" si="118"/>
        <v>-841605.04874035483</v>
      </c>
      <c r="AN54" s="104">
        <f t="shared" si="118"/>
        <v>-841605.04874035483</v>
      </c>
      <c r="AO54" s="104">
        <f t="shared" si="118"/>
        <v>-916605.04874035483</v>
      </c>
      <c r="AP54" s="104">
        <f t="shared" si="118"/>
        <v>-841605.04874035483</v>
      </c>
      <c r="AQ54" s="104">
        <f t="shared" si="118"/>
        <v>-1440034.215407022</v>
      </c>
      <c r="AR54" s="104">
        <f t="shared" si="118"/>
        <v>-1440034.215407022</v>
      </c>
      <c r="AS54" s="104">
        <f t="shared" si="118"/>
        <v>1446328.9229648919</v>
      </c>
      <c r="AT54" s="104">
        <f t="shared" si="118"/>
        <v>1329653.8535011569</v>
      </c>
      <c r="AU54" s="104">
        <f t="shared" si="118"/>
        <v>1459653.8535011569</v>
      </c>
      <c r="AV54" s="104">
        <f t="shared" si="118"/>
        <v>1508403.8535011569</v>
      </c>
      <c r="AW54" s="104">
        <f t="shared" si="118"/>
        <v>1508403.8535011569</v>
      </c>
      <c r="AX54" s="104">
        <f t="shared" si="118"/>
        <v>1508403.8535011569</v>
      </c>
      <c r="AY54" s="104">
        <f t="shared" si="118"/>
        <v>1508403.8535011569</v>
      </c>
      <c r="AZ54" s="104">
        <f t="shared" si="118"/>
        <v>1508403.8535011569</v>
      </c>
      <c r="BA54" s="104">
        <f t="shared" si="118"/>
        <v>1459653.8535011569</v>
      </c>
      <c r="BB54" s="104">
        <f t="shared" si="118"/>
        <v>1508403.8535011569</v>
      </c>
      <c r="BC54" s="104">
        <f t="shared" ref="BC54:CH54" si="119">BC49-BC52</f>
        <v>1508403.8535011569</v>
      </c>
      <c r="BD54" s="104">
        <f t="shared" si="119"/>
        <v>1508403.8535011569</v>
      </c>
      <c r="BE54" s="104">
        <f t="shared" si="119"/>
        <v>1508403.8535011569</v>
      </c>
      <c r="BF54" s="104">
        <f t="shared" si="119"/>
        <v>1302570.5201678236</v>
      </c>
      <c r="BG54" s="104">
        <f t="shared" si="119"/>
        <v>1432570.5201678236</v>
      </c>
      <c r="BH54" s="104">
        <f t="shared" si="119"/>
        <v>1481320.5201678236</v>
      </c>
      <c r="BI54" s="104">
        <f t="shared" si="119"/>
        <v>1481320.5201678236</v>
      </c>
      <c r="BJ54" s="104">
        <f t="shared" si="119"/>
        <v>1481320.5201678236</v>
      </c>
      <c r="BK54" s="104">
        <f t="shared" si="119"/>
        <v>1481320.5201678236</v>
      </c>
      <c r="BL54" s="104">
        <f t="shared" si="119"/>
        <v>1481320.5201678236</v>
      </c>
      <c r="BM54" s="104">
        <f t="shared" si="119"/>
        <v>1481320.5201678236</v>
      </c>
      <c r="BN54" s="104">
        <f t="shared" si="119"/>
        <v>1432570.5201678236</v>
      </c>
      <c r="BO54" s="104">
        <f t="shared" si="119"/>
        <v>1481320.5201678236</v>
      </c>
      <c r="BP54" s="104">
        <f t="shared" si="119"/>
        <v>1481320.5201678236</v>
      </c>
      <c r="BQ54" s="104">
        <f t="shared" si="119"/>
        <v>1481320.5201678236</v>
      </c>
      <c r="BR54" s="104">
        <f t="shared" si="119"/>
        <v>1302570.5201678236</v>
      </c>
      <c r="BS54" s="104">
        <f t="shared" si="119"/>
        <v>1481320.5201678236</v>
      </c>
      <c r="BT54" s="104">
        <f t="shared" si="119"/>
        <v>1481320.5201678236</v>
      </c>
      <c r="BU54" s="104">
        <f t="shared" si="119"/>
        <v>1432570.5201678236</v>
      </c>
      <c r="BV54" s="104">
        <f t="shared" si="119"/>
        <v>1481320.5201678236</v>
      </c>
      <c r="BW54" s="104">
        <f t="shared" si="119"/>
        <v>1481320.5201678236</v>
      </c>
      <c r="BX54" s="104">
        <f t="shared" si="119"/>
        <v>1481320.5201678236</v>
      </c>
      <c r="BY54" s="104">
        <f t="shared" si="119"/>
        <v>1481320.5201678236</v>
      </c>
      <c r="BZ54" s="104">
        <f t="shared" si="119"/>
        <v>1481320.5201678236</v>
      </c>
      <c r="CA54" s="104">
        <f t="shared" si="119"/>
        <v>1481320.5201678236</v>
      </c>
      <c r="CB54" s="104">
        <f t="shared" si="119"/>
        <v>1432570.5201678236</v>
      </c>
      <c r="CC54" s="104">
        <f t="shared" si="119"/>
        <v>1481320.5201678236</v>
      </c>
      <c r="CD54" s="104">
        <f t="shared" si="119"/>
        <v>1481320.5201678236</v>
      </c>
      <c r="CE54" s="104">
        <f t="shared" si="119"/>
        <v>1481320.5201678236</v>
      </c>
      <c r="CF54" s="104">
        <f t="shared" si="119"/>
        <v>1481320.5201678236</v>
      </c>
      <c r="CG54" s="104">
        <f t="shared" si="119"/>
        <v>1481320.5201678236</v>
      </c>
      <c r="CH54" s="104">
        <f t="shared" si="119"/>
        <v>1481320.5201678236</v>
      </c>
      <c r="CI54" s="104">
        <f t="shared" ref="CI54:DA54" si="120">CI49-CI52</f>
        <v>1481320.5201678236</v>
      </c>
      <c r="CJ54" s="104">
        <f t="shared" si="120"/>
        <v>1481320.5201678236</v>
      </c>
      <c r="CK54" s="104">
        <f t="shared" si="120"/>
        <v>1481320.5201678236</v>
      </c>
      <c r="CL54" s="104">
        <f t="shared" si="120"/>
        <v>1481320.5201678236</v>
      </c>
      <c r="CM54" s="104">
        <f t="shared" si="120"/>
        <v>1481320.5201678236</v>
      </c>
      <c r="CN54" s="104">
        <f t="shared" si="120"/>
        <v>1481320.5201678236</v>
      </c>
      <c r="CO54" s="104">
        <f t="shared" si="120"/>
        <v>1481320.5201678236</v>
      </c>
      <c r="CP54" s="104">
        <f t="shared" si="120"/>
        <v>1481320.5201678236</v>
      </c>
      <c r="CQ54" s="104">
        <f t="shared" si="120"/>
        <v>1481320.5201678236</v>
      </c>
      <c r="CR54" s="104">
        <f t="shared" si="120"/>
        <v>1481320.5201678236</v>
      </c>
      <c r="CS54" s="104">
        <f t="shared" si="120"/>
        <v>1481320.5201678236</v>
      </c>
      <c r="CT54" s="104">
        <f t="shared" si="120"/>
        <v>1481320.5201678236</v>
      </c>
      <c r="CU54" s="104">
        <f t="shared" si="120"/>
        <v>1481320.5201678236</v>
      </c>
      <c r="CV54" s="104">
        <f t="shared" si="120"/>
        <v>1481320.5201678236</v>
      </c>
      <c r="CW54" s="104">
        <f t="shared" si="120"/>
        <v>1481320.5201678236</v>
      </c>
      <c r="CX54" s="104">
        <f t="shared" si="120"/>
        <v>1481320.5201678236</v>
      </c>
      <c r="CY54" s="104">
        <f t="shared" si="120"/>
        <v>1481320.5201678236</v>
      </c>
      <c r="CZ54" s="104">
        <f t="shared" si="120"/>
        <v>1481320.5201678236</v>
      </c>
      <c r="DA54" s="104">
        <f t="shared" si="120"/>
        <v>1481320.5201678236</v>
      </c>
      <c r="DB54" s="104"/>
      <c r="DC54" s="104"/>
    </row>
    <row r="55" spans="1:107" x14ac:dyDescent="0.25">
      <c r="C55" s="278"/>
      <c r="D55" s="129">
        <f>D54/D8</f>
        <v>-1.6756958844620569</v>
      </c>
      <c r="E55" s="129">
        <f t="shared" ref="E55:I55" si="121">E54/E8</f>
        <v>-1.196657452529418</v>
      </c>
      <c r="F55" s="129">
        <f t="shared" si="121"/>
        <v>0.17289686897390913</v>
      </c>
      <c r="G55" s="129">
        <f t="shared" si="121"/>
        <v>0.16685451176245752</v>
      </c>
      <c r="H55" s="129">
        <f t="shared" si="121"/>
        <v>0.16685451176245752</v>
      </c>
      <c r="I55" s="129">
        <f t="shared" si="121"/>
        <v>0.17199051539219137</v>
      </c>
    </row>
    <row r="56" spans="1:107" x14ac:dyDescent="0.25">
      <c r="C56" s="278"/>
      <c r="D56" s="129"/>
      <c r="E56" s="129"/>
      <c r="F56" s="129"/>
      <c r="G56" s="129"/>
      <c r="H56" s="129"/>
      <c r="I56" s="129"/>
    </row>
    <row r="57" spans="1:107" x14ac:dyDescent="0.25">
      <c r="C57" s="278"/>
      <c r="D57" s="129"/>
      <c r="E57" s="129"/>
      <c r="F57" s="129"/>
      <c r="G57" s="129"/>
      <c r="H57" s="129"/>
      <c r="I57" s="129"/>
    </row>
    <row r="58" spans="1:107" x14ac:dyDescent="0.25">
      <c r="C58" s="278"/>
      <c r="D58" s="129"/>
      <c r="E58" s="129"/>
      <c r="F58" s="129"/>
      <c r="G58" s="129"/>
      <c r="H58" s="129"/>
      <c r="I58" s="129"/>
    </row>
    <row r="59" spans="1:107" x14ac:dyDescent="0.25">
      <c r="A59" t="s">
        <v>173</v>
      </c>
      <c r="C59" s="93"/>
      <c r="D59" s="124">
        <f>Rev!C11</f>
        <v>3929373.3973765434</v>
      </c>
      <c r="E59" s="124">
        <f>Rev!D11</f>
        <v>6095996.5802469132</v>
      </c>
      <c r="F59" s="124">
        <f>Rev!E11</f>
        <v>22859987.175925925</v>
      </c>
      <c r="G59" s="124">
        <f>Rev!F11</f>
        <v>22859987.175925925</v>
      </c>
      <c r="H59" s="124">
        <f>Rev!G11</f>
        <v>22859987.175925925</v>
      </c>
      <c r="I59" s="124">
        <f>Rev!H11</f>
        <v>22859987.175925925</v>
      </c>
    </row>
    <row r="60" spans="1:107" x14ac:dyDescent="0.25">
      <c r="C60" s="93"/>
      <c r="D60" s="124"/>
      <c r="E60" s="124"/>
      <c r="F60" s="124"/>
      <c r="G60" s="124"/>
      <c r="H60" s="124"/>
      <c r="I60" s="124"/>
    </row>
    <row r="61" spans="1:107" x14ac:dyDescent="0.25">
      <c r="A61" t="s">
        <v>174</v>
      </c>
      <c r="C61" s="93"/>
      <c r="D61" s="125">
        <f t="shared" ref="D61:I61" si="122">D8/D59</f>
        <v>2.2527035856107833</v>
      </c>
      <c r="E61" s="125">
        <f t="shared" si="122"/>
        <v>2.3027553180252238</v>
      </c>
      <c r="F61" s="125">
        <f t="shared" si="122"/>
        <v>2.3528865236454721</v>
      </c>
      <c r="G61" s="125">
        <f t="shared" si="122"/>
        <v>2.3528865236454721</v>
      </c>
      <c r="H61" s="125">
        <f t="shared" si="122"/>
        <v>2.3528865236454721</v>
      </c>
      <c r="I61" s="125">
        <f t="shared" si="122"/>
        <v>2.3528865236454721</v>
      </c>
    </row>
    <row r="62" spans="1:107" ht="17.25" x14ac:dyDescent="0.4">
      <c r="A62" t="s">
        <v>154</v>
      </c>
      <c r="C62" s="93"/>
      <c r="D62" s="130">
        <f>SUM(D10,D24)/D59</f>
        <v>7.7610720376843894</v>
      </c>
      <c r="E62" s="130">
        <f>SUM(E10,E24,E47)/E59</f>
        <v>5.8839661452938632</v>
      </c>
      <c r="F62" s="130">
        <f>SUM(F10,F24,F47)/F59</f>
        <v>1.9035225026646363</v>
      </c>
      <c r="G62" s="130">
        <f>SUM(G10,G24)/G59</f>
        <v>1.9210203252540226</v>
      </c>
      <c r="H62" s="130">
        <f>SUM(H10,H24,H47)/H59</f>
        <v>1.9472670591381023</v>
      </c>
      <c r="I62" s="130">
        <f>SUM(I10,I24,I47)/I59</f>
        <v>1.9286756226368791</v>
      </c>
    </row>
    <row r="63" spans="1:107" x14ac:dyDescent="0.25">
      <c r="A63" t="s">
        <v>156</v>
      </c>
      <c r="C63" s="93"/>
      <c r="D63" s="125">
        <f>D61-D62</f>
        <v>-5.508368452073606</v>
      </c>
      <c r="E63" s="125">
        <f t="shared" ref="E63:F63" si="123">E61-E62</f>
        <v>-3.5812108272686394</v>
      </c>
      <c r="F63" s="125">
        <f t="shared" si="123"/>
        <v>0.44936402098083583</v>
      </c>
      <c r="G63" s="125">
        <f>G61-G62</f>
        <v>0.43186619839144957</v>
      </c>
      <c r="H63" s="125">
        <f t="shared" ref="H63:I63" si="124">H61-H62</f>
        <v>0.40561946450736985</v>
      </c>
      <c r="I63" s="125">
        <f t="shared" si="124"/>
        <v>0.42421090100859304</v>
      </c>
    </row>
    <row r="64" spans="1:107" x14ac:dyDescent="0.25">
      <c r="A64" s="131" t="s">
        <v>157</v>
      </c>
      <c r="B64" s="131"/>
      <c r="C64" s="279"/>
      <c r="D64" s="129">
        <f>D63/D61</f>
        <v>-2.4452255890470842</v>
      </c>
      <c r="E64" s="129">
        <f t="shared" ref="E64:F64" si="125">E63/E61</f>
        <v>-1.5551851294126124</v>
      </c>
      <c r="F64" s="129">
        <f t="shared" si="125"/>
        <v>0.19098414499166261</v>
      </c>
      <c r="G64" s="129">
        <f>G63/G61</f>
        <v>0.18354739765449149</v>
      </c>
      <c r="H64" s="129">
        <f t="shared" ref="H64:I64" si="126">H63/H61</f>
        <v>0.17239227664873469</v>
      </c>
      <c r="I64" s="129">
        <f t="shared" si="126"/>
        <v>0.18029382069447911</v>
      </c>
    </row>
  </sheetData>
  <mergeCells count="1">
    <mergeCell ref="C6:F6"/>
  </mergeCells>
  <phoneticPr fontId="9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825C-9549-4B9C-A568-9AFA0B2C0C3D}">
  <dimension ref="B2:AN38"/>
  <sheetViews>
    <sheetView workbookViewId="0">
      <selection activeCell="R8" sqref="R8"/>
    </sheetView>
  </sheetViews>
  <sheetFormatPr defaultColWidth="9" defaultRowHeight="12" x14ac:dyDescent="0.2"/>
  <cols>
    <col min="1" max="1" width="2.85546875" style="1" customWidth="1"/>
    <col min="2" max="2" width="28" style="1" bestFit="1" customWidth="1"/>
    <col min="3" max="3" width="10.7109375" style="1" bestFit="1" customWidth="1"/>
    <col min="4" max="4" width="4.28515625" style="1" customWidth="1"/>
    <col min="5" max="5" width="10.7109375" style="1" bestFit="1" customWidth="1"/>
    <col min="6" max="11" width="7.7109375" style="1" bestFit="1" customWidth="1"/>
    <col min="12" max="16" width="9" style="1" bestFit="1" customWidth="1"/>
    <col min="17" max="17" width="9.85546875" style="1" bestFit="1" customWidth="1"/>
    <col min="18" max="19" width="9" style="1"/>
    <col min="20" max="23" width="7.7109375" style="1" bestFit="1" customWidth="1"/>
    <col min="24" max="26" width="9.85546875" style="1" bestFit="1" customWidth="1"/>
    <col min="27" max="28" width="9" style="1"/>
    <col min="29" max="37" width="7.7109375" style="1" bestFit="1" customWidth="1"/>
    <col min="38" max="38" width="9" style="1"/>
    <col min="39" max="40" width="7.7109375" style="1" bestFit="1" customWidth="1"/>
    <col min="41" max="16384" width="9" style="1"/>
  </cols>
  <sheetData>
    <row r="2" spans="2:40" ht="12.75" thickBot="1" x14ac:dyDescent="0.25"/>
    <row r="3" spans="2:40" x14ac:dyDescent="0.2">
      <c r="B3" s="209"/>
      <c r="C3" s="220" t="s">
        <v>97</v>
      </c>
      <c r="D3" s="210"/>
      <c r="E3" s="221" t="s">
        <v>8</v>
      </c>
      <c r="F3" s="221" t="s">
        <v>9</v>
      </c>
      <c r="G3" s="221" t="s">
        <v>10</v>
      </c>
      <c r="H3" s="221" t="s">
        <v>11</v>
      </c>
      <c r="I3" s="221" t="s">
        <v>12</v>
      </c>
      <c r="J3" s="221" t="s">
        <v>1</v>
      </c>
      <c r="K3" s="221" t="s">
        <v>13</v>
      </c>
      <c r="L3" s="221" t="s">
        <v>14</v>
      </c>
      <c r="M3" s="221" t="s">
        <v>3</v>
      </c>
      <c r="N3" s="221" t="s">
        <v>2</v>
      </c>
      <c r="O3" s="221" t="s">
        <v>15</v>
      </c>
      <c r="P3" s="222" t="s">
        <v>0</v>
      </c>
      <c r="Q3" s="221" t="s">
        <v>16</v>
      </c>
      <c r="R3" s="221" t="s">
        <v>17</v>
      </c>
      <c r="S3" s="221" t="s">
        <v>18</v>
      </c>
      <c r="T3" s="221" t="s">
        <v>19</v>
      </c>
      <c r="U3" s="221" t="s">
        <v>20</v>
      </c>
      <c r="V3" s="221" t="s">
        <v>21</v>
      </c>
      <c r="W3" s="221" t="s">
        <v>22</v>
      </c>
      <c r="X3" s="221" t="s">
        <v>23</v>
      </c>
      <c r="Y3" s="221" t="s">
        <v>24</v>
      </c>
      <c r="Z3" s="221" t="s">
        <v>25</v>
      </c>
      <c r="AA3" s="221" t="s">
        <v>26</v>
      </c>
      <c r="AB3" s="222" t="s">
        <v>27</v>
      </c>
      <c r="AC3" s="221" t="s">
        <v>28</v>
      </c>
      <c r="AD3" s="221" t="s">
        <v>29</v>
      </c>
      <c r="AE3" s="221" t="s">
        <v>30</v>
      </c>
      <c r="AF3" s="221" t="s">
        <v>31</v>
      </c>
      <c r="AG3" s="221" t="s">
        <v>32</v>
      </c>
      <c r="AH3" s="221" t="s">
        <v>33</v>
      </c>
      <c r="AI3" s="221" t="s">
        <v>34</v>
      </c>
      <c r="AJ3" s="221" t="s">
        <v>35</v>
      </c>
      <c r="AK3" s="221" t="s">
        <v>36</v>
      </c>
      <c r="AL3" s="221" t="s">
        <v>37</v>
      </c>
      <c r="AM3" s="221" t="s">
        <v>38</v>
      </c>
      <c r="AN3" s="221" t="s">
        <v>39</v>
      </c>
    </row>
    <row r="4" spans="2:40" x14ac:dyDescent="0.2">
      <c r="B4" s="223" t="s">
        <v>139</v>
      </c>
      <c r="C4" s="204">
        <f>'Cash Flow'!J10</f>
        <v>155000000</v>
      </c>
      <c r="D4" s="202"/>
      <c r="E4" s="205">
        <f>C4</f>
        <v>155000000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13"/>
      <c r="Q4" s="205">
        <f t="shared" ref="Q4" si="0">O4</f>
        <v>0</v>
      </c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13"/>
      <c r="AC4" s="205">
        <f t="shared" ref="AC4" si="1">AA4</f>
        <v>0</v>
      </c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5">
        <f>AL4</f>
        <v>0</v>
      </c>
    </row>
    <row r="5" spans="2:40" x14ac:dyDescent="0.2">
      <c r="B5" s="211"/>
      <c r="C5" s="204"/>
      <c r="D5" s="202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1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1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</row>
    <row r="6" spans="2:40" x14ac:dyDescent="0.2">
      <c r="B6" s="211"/>
      <c r="C6" s="203"/>
      <c r="D6" s="202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1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1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</row>
    <row r="7" spans="2:40" x14ac:dyDescent="0.2">
      <c r="B7" s="223" t="s">
        <v>119</v>
      </c>
      <c r="C7" s="205">
        <f>SUM(C8:C12)</f>
        <v>31099700</v>
      </c>
      <c r="D7" s="202"/>
      <c r="E7" s="205">
        <f t="shared" ref="E7:P7" si="2">SUM(E8:E12)</f>
        <v>11066666.666666668</v>
      </c>
      <c r="F7" s="205">
        <f t="shared" si="2"/>
        <v>1149975</v>
      </c>
      <c r="G7" s="205">
        <f t="shared" si="2"/>
        <v>1149975</v>
      </c>
      <c r="H7" s="205">
        <f t="shared" si="2"/>
        <v>0</v>
      </c>
      <c r="I7" s="205">
        <f t="shared" si="2"/>
        <v>0</v>
      </c>
      <c r="J7" s="205">
        <f t="shared" si="2"/>
        <v>0</v>
      </c>
      <c r="K7" s="205">
        <f t="shared" si="2"/>
        <v>0</v>
      </c>
      <c r="L7" s="205">
        <f t="shared" si="2"/>
        <v>4375000</v>
      </c>
      <c r="M7" s="205">
        <f t="shared" si="2"/>
        <v>3283333.3333333335</v>
      </c>
      <c r="N7" s="205">
        <f t="shared" si="2"/>
        <v>4033308.333333333</v>
      </c>
      <c r="O7" s="205">
        <f t="shared" si="2"/>
        <v>1608308.3333333333</v>
      </c>
      <c r="P7" s="214">
        <f t="shared" si="2"/>
        <v>3383308.333333333</v>
      </c>
      <c r="Q7" s="205">
        <f t="shared" ref="Q7:AN7" si="3">SUM(Q8:Q12)</f>
        <v>44266666.666666672</v>
      </c>
      <c r="R7" s="205">
        <f t="shared" si="3"/>
        <v>4599900</v>
      </c>
      <c r="S7" s="205">
        <f t="shared" si="3"/>
        <v>4599900</v>
      </c>
      <c r="T7" s="205">
        <f t="shared" si="3"/>
        <v>0</v>
      </c>
      <c r="U7" s="205">
        <f t="shared" si="3"/>
        <v>0</v>
      </c>
      <c r="V7" s="205">
        <f t="shared" si="3"/>
        <v>0</v>
      </c>
      <c r="W7" s="205">
        <f t="shared" si="3"/>
        <v>0</v>
      </c>
      <c r="X7" s="205">
        <f t="shared" si="3"/>
        <v>17500000</v>
      </c>
      <c r="Y7" s="205">
        <f t="shared" si="3"/>
        <v>13133333.333333334</v>
      </c>
      <c r="Z7" s="205">
        <f t="shared" si="3"/>
        <v>16133233.333333332</v>
      </c>
      <c r="AA7" s="205">
        <f t="shared" si="3"/>
        <v>6433233.333333333</v>
      </c>
      <c r="AB7" s="214">
        <f t="shared" si="3"/>
        <v>13533233.333333332</v>
      </c>
      <c r="AC7" s="205">
        <f t="shared" si="3"/>
        <v>0</v>
      </c>
      <c r="AD7" s="205">
        <f t="shared" si="3"/>
        <v>0</v>
      </c>
      <c r="AE7" s="205">
        <f t="shared" si="3"/>
        <v>0</v>
      </c>
      <c r="AF7" s="205">
        <f t="shared" si="3"/>
        <v>0</v>
      </c>
      <c r="AG7" s="205">
        <f t="shared" si="3"/>
        <v>0</v>
      </c>
      <c r="AH7" s="205">
        <f t="shared" si="3"/>
        <v>0</v>
      </c>
      <c r="AI7" s="205">
        <f t="shared" si="3"/>
        <v>0</v>
      </c>
      <c r="AJ7" s="205">
        <f t="shared" si="3"/>
        <v>0</v>
      </c>
      <c r="AK7" s="205">
        <f t="shared" si="3"/>
        <v>0</v>
      </c>
      <c r="AL7" s="205">
        <f t="shared" si="3"/>
        <v>0</v>
      </c>
      <c r="AM7" s="205">
        <f t="shared" si="3"/>
        <v>0</v>
      </c>
      <c r="AN7" s="205">
        <f t="shared" si="3"/>
        <v>0</v>
      </c>
    </row>
    <row r="8" spans="2:40" x14ac:dyDescent="0.2">
      <c r="B8" s="224" t="s">
        <v>265</v>
      </c>
      <c r="C8" s="206">
        <f>SUM(E8:P8)</f>
        <v>12000000</v>
      </c>
      <c r="D8" s="202"/>
      <c r="E8" s="207">
        <f>'Capital Expenses'!E11</f>
        <v>4000000</v>
      </c>
      <c r="F8" s="207">
        <f>'Capital Expenses'!F11</f>
        <v>1000000</v>
      </c>
      <c r="G8" s="207">
        <f>'Capital Expenses'!G11</f>
        <v>1000000</v>
      </c>
      <c r="H8" s="207">
        <f>'Capital Expenses'!H11</f>
        <v>0</v>
      </c>
      <c r="I8" s="207">
        <f>'Capital Expenses'!I11</f>
        <v>0</v>
      </c>
      <c r="J8" s="207">
        <f>'Capital Expenses'!J11</f>
        <v>0</v>
      </c>
      <c r="K8" s="207">
        <f>'Capital Expenses'!K11</f>
        <v>0</v>
      </c>
      <c r="L8" s="207">
        <f>'Capital Expenses'!L11</f>
        <v>0</v>
      </c>
      <c r="M8" s="207">
        <f>'Capital Expenses'!M11</f>
        <v>3000000</v>
      </c>
      <c r="N8" s="207">
        <f>'Capital Expenses'!N11</f>
        <v>1000000</v>
      </c>
      <c r="O8" s="207">
        <f>'Capital Expenses'!O11</f>
        <v>1000000</v>
      </c>
      <c r="P8" s="215">
        <f>'Capital Expenses'!P11</f>
        <v>1000000</v>
      </c>
      <c r="Q8" s="207">
        <f>'Capital Expenses'!Q11</f>
        <v>16000000</v>
      </c>
      <c r="R8" s="207">
        <f>'Capital Expenses'!R11</f>
        <v>4000000</v>
      </c>
      <c r="S8" s="207">
        <f>'Capital Expenses'!S11</f>
        <v>4000000</v>
      </c>
      <c r="T8" s="207">
        <f>'Capital Expenses'!T11</f>
        <v>0</v>
      </c>
      <c r="U8" s="207">
        <f>'Capital Expenses'!U11</f>
        <v>0</v>
      </c>
      <c r="V8" s="207">
        <f>'Capital Expenses'!V11</f>
        <v>0</v>
      </c>
      <c r="W8" s="207">
        <f>'Capital Expenses'!W11</f>
        <v>0</v>
      </c>
      <c r="X8" s="207">
        <f>'Capital Expenses'!X11</f>
        <v>0</v>
      </c>
      <c r="Y8" s="207">
        <f>'Capital Expenses'!Y11</f>
        <v>12000000</v>
      </c>
      <c r="Z8" s="207">
        <f>'Capital Expenses'!Z11</f>
        <v>4000000</v>
      </c>
      <c r="AA8" s="207">
        <f>'Capital Expenses'!AA11</f>
        <v>4000000</v>
      </c>
      <c r="AB8" s="215">
        <f>'Capital Expenses'!AB11</f>
        <v>4000000</v>
      </c>
      <c r="AC8" s="207">
        <f>'Capital Expenses'!AC11</f>
        <v>0</v>
      </c>
      <c r="AD8" s="207">
        <f>'Capital Expenses'!AD11</f>
        <v>0</v>
      </c>
      <c r="AE8" s="207">
        <f>'Capital Expenses'!AE11</f>
        <v>0</v>
      </c>
      <c r="AF8" s="207">
        <f>'Capital Expenses'!AF11</f>
        <v>0</v>
      </c>
      <c r="AG8" s="207">
        <f>'Capital Expenses'!AG11</f>
        <v>0</v>
      </c>
      <c r="AH8" s="207">
        <f>'Capital Expenses'!AH11</f>
        <v>0</v>
      </c>
      <c r="AI8" s="207">
        <f>'Capital Expenses'!AI11</f>
        <v>0</v>
      </c>
      <c r="AJ8" s="207">
        <f>'Capital Expenses'!AJ11</f>
        <v>0</v>
      </c>
      <c r="AK8" s="207">
        <f>'Capital Expenses'!AK11</f>
        <v>0</v>
      </c>
      <c r="AL8" s="207">
        <f>'Capital Expenses'!AL11</f>
        <v>0</v>
      </c>
      <c r="AM8" s="207">
        <f>'Capital Expenses'!AM11</f>
        <v>0</v>
      </c>
      <c r="AN8" s="207">
        <f>'Capital Expenses'!AN11</f>
        <v>0</v>
      </c>
    </row>
    <row r="9" spans="2:40" x14ac:dyDescent="0.2">
      <c r="B9" s="224" t="s">
        <v>267</v>
      </c>
      <c r="C9" s="227">
        <f>C8*0.149975</f>
        <v>1799700</v>
      </c>
      <c r="D9" s="228"/>
      <c r="E9" s="228"/>
      <c r="F9" s="229">
        <f>F8*0.149975</f>
        <v>149975</v>
      </c>
      <c r="G9" s="229">
        <f t="shared" ref="G9:P9" si="4">G8*0.149975</f>
        <v>149975</v>
      </c>
      <c r="H9" s="229">
        <f t="shared" si="4"/>
        <v>0</v>
      </c>
      <c r="I9" s="229"/>
      <c r="J9" s="229"/>
      <c r="K9" s="229"/>
      <c r="L9" s="229"/>
      <c r="M9" s="229"/>
      <c r="N9" s="229">
        <f t="shared" si="4"/>
        <v>149975</v>
      </c>
      <c r="O9" s="229">
        <f t="shared" si="4"/>
        <v>149975</v>
      </c>
      <c r="P9" s="230">
        <f t="shared" si="4"/>
        <v>149975</v>
      </c>
      <c r="Q9" s="228"/>
      <c r="R9" s="229">
        <f t="shared" ref="R9:T9" si="5">R8*0.149975</f>
        <v>599900</v>
      </c>
      <c r="S9" s="229">
        <f t="shared" si="5"/>
        <v>599900</v>
      </c>
      <c r="T9" s="229">
        <f t="shared" si="5"/>
        <v>0</v>
      </c>
      <c r="U9" s="229"/>
      <c r="V9" s="229"/>
      <c r="W9" s="229"/>
      <c r="X9" s="229"/>
      <c r="Y9" s="229"/>
      <c r="Z9" s="229">
        <f t="shared" ref="Z9:AB9" si="6">Z8*0.149975</f>
        <v>599900</v>
      </c>
      <c r="AA9" s="229">
        <f t="shared" si="6"/>
        <v>599900</v>
      </c>
      <c r="AB9" s="230">
        <f t="shared" si="6"/>
        <v>599900</v>
      </c>
      <c r="AC9" s="228"/>
      <c r="AD9" s="229">
        <f t="shared" ref="AD9:AF9" si="7">AD8*0.149975</f>
        <v>0</v>
      </c>
      <c r="AE9" s="229">
        <f t="shared" si="7"/>
        <v>0</v>
      </c>
      <c r="AF9" s="229">
        <f t="shared" si="7"/>
        <v>0</v>
      </c>
      <c r="AG9" s="229"/>
      <c r="AH9" s="229"/>
      <c r="AI9" s="229"/>
      <c r="AJ9" s="229"/>
      <c r="AK9" s="229"/>
      <c r="AL9" s="229">
        <f t="shared" ref="AL9:AM9" si="8">AL8*0.149975</f>
        <v>0</v>
      </c>
      <c r="AM9" s="229">
        <f t="shared" si="8"/>
        <v>0</v>
      </c>
      <c r="AN9" s="228"/>
    </row>
    <row r="10" spans="2:40" x14ac:dyDescent="0.2">
      <c r="B10" s="224" t="s">
        <v>120</v>
      </c>
      <c r="C10" s="206">
        <f>SUM(E10:P10)</f>
        <v>1699999.9999999998</v>
      </c>
      <c r="D10" s="202"/>
      <c r="E10" s="207">
        <f>'Capital Expenses'!E13</f>
        <v>566666.66666666663</v>
      </c>
      <c r="F10" s="207">
        <f>'Capital Expenses'!F13</f>
        <v>0</v>
      </c>
      <c r="G10" s="207">
        <f>'Capital Expenses'!G13</f>
        <v>0</v>
      </c>
      <c r="H10" s="207">
        <f>'Capital Expenses'!H13</f>
        <v>0</v>
      </c>
      <c r="I10" s="207">
        <f>'Capital Expenses'!I13</f>
        <v>0</v>
      </c>
      <c r="J10" s="207">
        <f>'Capital Expenses'!J13</f>
        <v>0</v>
      </c>
      <c r="K10" s="207">
        <f>'Capital Expenses'!K13</f>
        <v>0</v>
      </c>
      <c r="L10" s="207">
        <f>'Capital Expenses'!L13</f>
        <v>0</v>
      </c>
      <c r="M10" s="207">
        <f>'Capital Expenses'!M13</f>
        <v>283333.33333333331</v>
      </c>
      <c r="N10" s="207">
        <f>'Capital Expenses'!N13</f>
        <v>283333.33333333331</v>
      </c>
      <c r="O10" s="207">
        <f>'Capital Expenses'!O13</f>
        <v>283333.33333333331</v>
      </c>
      <c r="P10" s="215">
        <f>'Capital Expenses'!P13</f>
        <v>283333.33333333331</v>
      </c>
      <c r="Q10" s="207">
        <f>'Capital Expenses'!Q13</f>
        <v>2266666.6666666665</v>
      </c>
      <c r="R10" s="207">
        <f>'Capital Expenses'!R13</f>
        <v>0</v>
      </c>
      <c r="S10" s="207">
        <f>'Capital Expenses'!S13</f>
        <v>0</v>
      </c>
      <c r="T10" s="207">
        <f>'Capital Expenses'!T13</f>
        <v>0</v>
      </c>
      <c r="U10" s="207">
        <f>'Capital Expenses'!U13</f>
        <v>0</v>
      </c>
      <c r="V10" s="207">
        <f>'Capital Expenses'!V13</f>
        <v>0</v>
      </c>
      <c r="W10" s="207">
        <f>'Capital Expenses'!W13</f>
        <v>0</v>
      </c>
      <c r="X10" s="207">
        <f>'Capital Expenses'!X13</f>
        <v>0</v>
      </c>
      <c r="Y10" s="207">
        <f>'Capital Expenses'!Y13</f>
        <v>1133333.3333333333</v>
      </c>
      <c r="Z10" s="207">
        <f>'Capital Expenses'!Z13</f>
        <v>1133333.3333333333</v>
      </c>
      <c r="AA10" s="207">
        <f>'Capital Expenses'!AA13</f>
        <v>1133333.3333333333</v>
      </c>
      <c r="AB10" s="215">
        <f>'Capital Expenses'!AB13</f>
        <v>1133333.3333333333</v>
      </c>
      <c r="AC10" s="207">
        <f>'Capital Expenses'!AC13</f>
        <v>0</v>
      </c>
      <c r="AD10" s="207">
        <f>'Capital Expenses'!AD13</f>
        <v>0</v>
      </c>
      <c r="AE10" s="207">
        <f>'Capital Expenses'!AE13</f>
        <v>0</v>
      </c>
      <c r="AF10" s="207">
        <f>'Capital Expenses'!AF13</f>
        <v>0</v>
      </c>
      <c r="AG10" s="207">
        <f>'Capital Expenses'!AG13</f>
        <v>0</v>
      </c>
      <c r="AH10" s="207">
        <f>'Capital Expenses'!AH13</f>
        <v>0</v>
      </c>
      <c r="AI10" s="207">
        <f>'Capital Expenses'!AI13</f>
        <v>0</v>
      </c>
      <c r="AJ10" s="207">
        <f>'Capital Expenses'!AJ13</f>
        <v>0</v>
      </c>
      <c r="AK10" s="207">
        <f>'Capital Expenses'!AK13</f>
        <v>0</v>
      </c>
      <c r="AL10" s="207">
        <f>'Capital Expenses'!AL13</f>
        <v>0</v>
      </c>
      <c r="AM10" s="207">
        <f>'Capital Expenses'!AM13</f>
        <v>0</v>
      </c>
      <c r="AN10" s="207">
        <f>'Capital Expenses'!AN13</f>
        <v>0</v>
      </c>
    </row>
    <row r="11" spans="2:40" x14ac:dyDescent="0.2">
      <c r="B11" s="224" t="s">
        <v>266</v>
      </c>
      <c r="C11" s="206">
        <f>SUM(E11:P11)</f>
        <v>15600000</v>
      </c>
      <c r="D11" s="202"/>
      <c r="E11" s="207">
        <f>'Capital Expenses'!E23</f>
        <v>6500000</v>
      </c>
      <c r="F11" s="207">
        <f>'Capital Expenses'!F23</f>
        <v>0</v>
      </c>
      <c r="G11" s="207">
        <f>'Capital Expenses'!G23</f>
        <v>0</v>
      </c>
      <c r="H11" s="207">
        <f>'Capital Expenses'!H23</f>
        <v>0</v>
      </c>
      <c r="I11" s="207">
        <f>'Capital Expenses'!I23</f>
        <v>0</v>
      </c>
      <c r="J11" s="207">
        <f>'Capital Expenses'!J23</f>
        <v>0</v>
      </c>
      <c r="K11" s="207">
        <f>'Capital Expenses'!K23</f>
        <v>0</v>
      </c>
      <c r="L11" s="207">
        <f>'Capital Expenses'!L23</f>
        <v>4375000</v>
      </c>
      <c r="M11" s="207">
        <f>'Capital Expenses'!M23</f>
        <v>0</v>
      </c>
      <c r="N11" s="207">
        <f>'Capital Expenses'!N23</f>
        <v>2600000</v>
      </c>
      <c r="O11" s="207">
        <f>'Capital Expenses'!O23</f>
        <v>175000</v>
      </c>
      <c r="P11" s="215">
        <f>'Capital Expenses'!P23</f>
        <v>1950000</v>
      </c>
      <c r="Q11" s="207">
        <f>'Capital Expenses'!Q23</f>
        <v>26000000</v>
      </c>
      <c r="R11" s="207">
        <f>'Capital Expenses'!R23</f>
        <v>0</v>
      </c>
      <c r="S11" s="207">
        <f>'Capital Expenses'!S23</f>
        <v>0</v>
      </c>
      <c r="T11" s="207">
        <f>'Capital Expenses'!T23</f>
        <v>0</v>
      </c>
      <c r="U11" s="207">
        <f>'Capital Expenses'!U23</f>
        <v>0</v>
      </c>
      <c r="V11" s="207">
        <f>'Capital Expenses'!V23</f>
        <v>0</v>
      </c>
      <c r="W11" s="207">
        <f>'Capital Expenses'!W23</f>
        <v>0</v>
      </c>
      <c r="X11" s="207">
        <f>'Capital Expenses'!X23</f>
        <v>17500000</v>
      </c>
      <c r="Y11" s="207">
        <f>'Capital Expenses'!Y23</f>
        <v>0</v>
      </c>
      <c r="Z11" s="207">
        <f>'Capital Expenses'!Z23</f>
        <v>10400000</v>
      </c>
      <c r="AA11" s="207">
        <f>'Capital Expenses'!AA23</f>
        <v>700000</v>
      </c>
      <c r="AB11" s="215">
        <f>'Capital Expenses'!AB23</f>
        <v>7800000</v>
      </c>
      <c r="AC11" s="207">
        <f>'Capital Expenses'!AC23</f>
        <v>0</v>
      </c>
      <c r="AD11" s="207">
        <f>'Capital Expenses'!AD23</f>
        <v>0</v>
      </c>
      <c r="AE11" s="207">
        <f>'Capital Expenses'!AE23</f>
        <v>0</v>
      </c>
      <c r="AF11" s="207">
        <f>'Capital Expenses'!AF23</f>
        <v>0</v>
      </c>
      <c r="AG11" s="207">
        <f>'Capital Expenses'!AG23</f>
        <v>0</v>
      </c>
      <c r="AH11" s="207">
        <f>'Capital Expenses'!AH23</f>
        <v>0</v>
      </c>
      <c r="AI11" s="207">
        <f>'Capital Expenses'!AI23</f>
        <v>0</v>
      </c>
      <c r="AJ11" s="207">
        <f>'Capital Expenses'!AJ23</f>
        <v>0</v>
      </c>
      <c r="AK11" s="207">
        <f>'Capital Expenses'!AK23</f>
        <v>0</v>
      </c>
      <c r="AL11" s="207">
        <f>'Capital Expenses'!AL23</f>
        <v>0</v>
      </c>
      <c r="AM11" s="207">
        <f>'Capital Expenses'!AM23</f>
        <v>0</v>
      </c>
      <c r="AN11" s="207">
        <f>'Capital Expenses'!AN23</f>
        <v>0</v>
      </c>
    </row>
    <row r="12" spans="2:40" x14ac:dyDescent="0.2">
      <c r="B12" s="224"/>
      <c r="C12" s="208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1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1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</row>
    <row r="13" spans="2:40" x14ac:dyDescent="0.2">
      <c r="B13" s="223" t="s">
        <v>140</v>
      </c>
      <c r="C13" s="204">
        <f>OpEx!B13</f>
        <v>35000</v>
      </c>
      <c r="D13" s="202"/>
      <c r="E13" s="202"/>
      <c r="F13" s="202"/>
      <c r="G13" s="202"/>
      <c r="H13" s="202"/>
      <c r="I13" s="207">
        <f>OpEx!N13</f>
        <v>17500</v>
      </c>
      <c r="J13" s="207">
        <f>OpEx!O13</f>
        <v>17500</v>
      </c>
      <c r="K13" s="207">
        <f>OpEx!P13</f>
        <v>0</v>
      </c>
      <c r="L13" s="207">
        <f>OpEx!Q13</f>
        <v>0</v>
      </c>
      <c r="M13" s="207">
        <f>OpEx!R13</f>
        <v>0</v>
      </c>
      <c r="N13" s="207">
        <f>OpEx!S13</f>
        <v>0</v>
      </c>
      <c r="O13" s="207">
        <f>OpEx!T13</f>
        <v>0</v>
      </c>
      <c r="P13" s="215">
        <f>OpEx!U13</f>
        <v>0</v>
      </c>
      <c r="Q13" s="202"/>
      <c r="R13" s="202"/>
      <c r="S13" s="202"/>
      <c r="T13" s="202"/>
      <c r="U13" s="207">
        <f>OpEx!Z13</f>
        <v>0</v>
      </c>
      <c r="V13" s="207">
        <f>OpEx!AA13</f>
        <v>0</v>
      </c>
      <c r="W13" s="207">
        <f>OpEx!AB13</f>
        <v>0</v>
      </c>
      <c r="X13" s="207">
        <f>OpEx!AC13</f>
        <v>0</v>
      </c>
      <c r="Y13" s="207">
        <f>OpEx!AD13</f>
        <v>0</v>
      </c>
      <c r="Z13" s="207">
        <f>OpEx!AE13</f>
        <v>0</v>
      </c>
      <c r="AA13" s="207">
        <f>OpEx!AF13</f>
        <v>0</v>
      </c>
      <c r="AB13" s="215">
        <f>OpEx!AG13</f>
        <v>0</v>
      </c>
      <c r="AC13" s="202"/>
      <c r="AD13" s="202"/>
      <c r="AE13" s="202"/>
      <c r="AF13" s="202"/>
      <c r="AG13" s="207">
        <f>OpEx!AL13</f>
        <v>0</v>
      </c>
      <c r="AH13" s="207">
        <f>OpEx!AM13</f>
        <v>0</v>
      </c>
      <c r="AI13" s="207">
        <f>OpEx!AN13</f>
        <v>0</v>
      </c>
      <c r="AJ13" s="207">
        <f>OpEx!AO13</f>
        <v>0</v>
      </c>
      <c r="AK13" s="207">
        <f>OpEx!AP13</f>
        <v>0</v>
      </c>
      <c r="AL13" s="207">
        <f>OpEx!AQ13</f>
        <v>0</v>
      </c>
      <c r="AM13" s="207">
        <f>OpEx!AR13</f>
        <v>0</v>
      </c>
      <c r="AN13" s="202"/>
    </row>
    <row r="14" spans="2:40" x14ac:dyDescent="0.2">
      <c r="B14" s="211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1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1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</row>
    <row r="15" spans="2:40" x14ac:dyDescent="0.2">
      <c r="B15" s="223" t="s">
        <v>141</v>
      </c>
      <c r="C15" s="204">
        <f>SUM(C16:C19)</f>
        <v>9425000</v>
      </c>
      <c r="D15" s="202"/>
      <c r="E15" s="205">
        <f t="shared" ref="E15:P15" si="9">SUM(E16:E20)</f>
        <v>785416.66666666663</v>
      </c>
      <c r="F15" s="205">
        <f t="shared" si="9"/>
        <v>785416.66666666663</v>
      </c>
      <c r="G15" s="205">
        <f t="shared" si="9"/>
        <v>785416.66666666663</v>
      </c>
      <c r="H15" s="205">
        <f t="shared" si="9"/>
        <v>785416.66666666663</v>
      </c>
      <c r="I15" s="205">
        <f t="shared" si="9"/>
        <v>785416.66666666663</v>
      </c>
      <c r="J15" s="205">
        <f t="shared" si="9"/>
        <v>785416.66666666663</v>
      </c>
      <c r="K15" s="205">
        <f t="shared" si="9"/>
        <v>785416.66666666663</v>
      </c>
      <c r="L15" s="205">
        <f t="shared" si="9"/>
        <v>785416.66666666663</v>
      </c>
      <c r="M15" s="205">
        <f t="shared" si="9"/>
        <v>785416.66666666663</v>
      </c>
      <c r="N15" s="205">
        <f t="shared" si="9"/>
        <v>785416.66666666663</v>
      </c>
      <c r="O15" s="205">
        <f t="shared" si="9"/>
        <v>785416.66666666663</v>
      </c>
      <c r="P15" s="214">
        <f t="shared" si="9"/>
        <v>785416.66666666663</v>
      </c>
      <c r="Q15" s="205">
        <f t="shared" ref="Q15:AN15" si="10">SUM(Q16:Q20)</f>
        <v>804166.66666666663</v>
      </c>
      <c r="R15" s="205">
        <f t="shared" si="10"/>
        <v>804166.66666666663</v>
      </c>
      <c r="S15" s="205">
        <f t="shared" si="10"/>
        <v>804166.66666666663</v>
      </c>
      <c r="T15" s="205">
        <f t="shared" si="10"/>
        <v>804166.66666666663</v>
      </c>
      <c r="U15" s="205">
        <f t="shared" si="10"/>
        <v>804166.66666666663</v>
      </c>
      <c r="V15" s="205">
        <f t="shared" si="10"/>
        <v>804166.66666666663</v>
      </c>
      <c r="W15" s="205">
        <f t="shared" si="10"/>
        <v>804166.66666666663</v>
      </c>
      <c r="X15" s="205">
        <f t="shared" si="10"/>
        <v>804166.66666666663</v>
      </c>
      <c r="Y15" s="205">
        <f t="shared" si="10"/>
        <v>804166.66666666663</v>
      </c>
      <c r="Z15" s="205">
        <f t="shared" si="10"/>
        <v>804166.66666666663</v>
      </c>
      <c r="AA15" s="205">
        <f t="shared" si="10"/>
        <v>804166.66666666663</v>
      </c>
      <c r="AB15" s="214">
        <f t="shared" si="10"/>
        <v>804166.66666666663</v>
      </c>
      <c r="AC15" s="205">
        <f t="shared" si="10"/>
        <v>1016666.6666666666</v>
      </c>
      <c r="AD15" s="205">
        <f t="shared" si="10"/>
        <v>1016666.6666666666</v>
      </c>
      <c r="AE15" s="205">
        <f t="shared" si="10"/>
        <v>1016666.6666666666</v>
      </c>
      <c r="AF15" s="205">
        <f t="shared" si="10"/>
        <v>1016666.6666666666</v>
      </c>
      <c r="AG15" s="205">
        <f t="shared" si="10"/>
        <v>1016666.6666666666</v>
      </c>
      <c r="AH15" s="205">
        <f t="shared" si="10"/>
        <v>1016666.6666666666</v>
      </c>
      <c r="AI15" s="205">
        <f t="shared" si="10"/>
        <v>1016666.6666666666</v>
      </c>
      <c r="AJ15" s="205">
        <f t="shared" si="10"/>
        <v>1016666.6666666666</v>
      </c>
      <c r="AK15" s="205">
        <f t="shared" si="10"/>
        <v>1016666.6666666666</v>
      </c>
      <c r="AL15" s="205">
        <f t="shared" si="10"/>
        <v>1016666.6666666666</v>
      </c>
      <c r="AM15" s="205">
        <f t="shared" si="10"/>
        <v>1016666.6666666666</v>
      </c>
      <c r="AN15" s="205">
        <f t="shared" si="10"/>
        <v>1016666.6666666666</v>
      </c>
    </row>
    <row r="16" spans="2:40" x14ac:dyDescent="0.2">
      <c r="B16" s="211" t="s">
        <v>87</v>
      </c>
      <c r="C16" s="207">
        <f>SUM(E16:P16)</f>
        <v>0</v>
      </c>
      <c r="D16" s="202"/>
      <c r="E16" s="207">
        <f>IS!J35</f>
        <v>0</v>
      </c>
      <c r="F16" s="207">
        <f>IS!K35</f>
        <v>0</v>
      </c>
      <c r="G16" s="207">
        <f>IS!L35</f>
        <v>0</v>
      </c>
      <c r="H16" s="207">
        <f>IS!M35</f>
        <v>0</v>
      </c>
      <c r="I16" s="207">
        <f>IS!N35</f>
        <v>0</v>
      </c>
      <c r="J16" s="207">
        <f>IS!O35</f>
        <v>0</v>
      </c>
      <c r="K16" s="207">
        <f>IS!P35</f>
        <v>0</v>
      </c>
      <c r="L16" s="207">
        <f>IS!Q35</f>
        <v>0</v>
      </c>
      <c r="M16" s="207">
        <f>IS!R35</f>
        <v>0</v>
      </c>
      <c r="N16" s="207">
        <f>IS!S35</f>
        <v>0</v>
      </c>
      <c r="O16" s="207">
        <f>IS!T35</f>
        <v>0</v>
      </c>
      <c r="P16" s="215">
        <f>IS!U35</f>
        <v>0</v>
      </c>
      <c r="Q16" s="207">
        <f>IS!V35</f>
        <v>0</v>
      </c>
      <c r="R16" s="207">
        <f>IS!W35</f>
        <v>0</v>
      </c>
      <c r="S16" s="207">
        <f>IS!X35</f>
        <v>0</v>
      </c>
      <c r="T16" s="207">
        <f>IS!Y35</f>
        <v>0</v>
      </c>
      <c r="U16" s="207">
        <f>IS!Z35</f>
        <v>0</v>
      </c>
      <c r="V16" s="207">
        <f>IS!AA35</f>
        <v>0</v>
      </c>
      <c r="W16" s="207">
        <f>IS!AB35</f>
        <v>0</v>
      </c>
      <c r="X16" s="207">
        <f>IS!AC35</f>
        <v>0</v>
      </c>
      <c r="Y16" s="207">
        <f>IS!AD35</f>
        <v>0</v>
      </c>
      <c r="Z16" s="207">
        <f>IS!AE35</f>
        <v>0</v>
      </c>
      <c r="AA16" s="207">
        <f>IS!AF35</f>
        <v>0</v>
      </c>
      <c r="AB16" s="215">
        <f>IS!AG35</f>
        <v>0</v>
      </c>
      <c r="AC16" s="207">
        <f>IS!AH35</f>
        <v>0</v>
      </c>
      <c r="AD16" s="207">
        <f>IS!AI35</f>
        <v>0</v>
      </c>
      <c r="AE16" s="207">
        <f>IS!AJ35</f>
        <v>0</v>
      </c>
      <c r="AF16" s="207">
        <f>IS!AK35</f>
        <v>0</v>
      </c>
      <c r="AG16" s="207">
        <f>IS!AL35</f>
        <v>0</v>
      </c>
      <c r="AH16" s="207">
        <f>IS!AM35</f>
        <v>0</v>
      </c>
      <c r="AI16" s="207">
        <f>IS!AN35</f>
        <v>0</v>
      </c>
      <c r="AJ16" s="207">
        <f>IS!AO35</f>
        <v>0</v>
      </c>
      <c r="AK16" s="207">
        <f>IS!AP35</f>
        <v>0</v>
      </c>
      <c r="AL16" s="207">
        <f>IS!AQ35</f>
        <v>0</v>
      </c>
      <c r="AM16" s="207">
        <f>IS!AR35</f>
        <v>0</v>
      </c>
      <c r="AN16" s="207">
        <f>IS!AS35</f>
        <v>0</v>
      </c>
    </row>
    <row r="17" spans="2:40" x14ac:dyDescent="0.2">
      <c r="B17" s="211" t="s">
        <v>112</v>
      </c>
      <c r="C17" s="207">
        <f>SUM(E17:P17)</f>
        <v>125000.00000000001</v>
      </c>
      <c r="D17" s="202"/>
      <c r="E17" s="207">
        <f>IS!J36</f>
        <v>10416.666666666666</v>
      </c>
      <c r="F17" s="207">
        <f>IS!K36</f>
        <v>10416.666666666666</v>
      </c>
      <c r="G17" s="207">
        <f>IS!L36</f>
        <v>10416.666666666666</v>
      </c>
      <c r="H17" s="207">
        <f>IS!M36</f>
        <v>10416.666666666666</v>
      </c>
      <c r="I17" s="207">
        <f>IS!N36</f>
        <v>10416.666666666666</v>
      </c>
      <c r="J17" s="207">
        <f>IS!O36</f>
        <v>10416.666666666666</v>
      </c>
      <c r="K17" s="207">
        <f>IS!P36</f>
        <v>10416.666666666666</v>
      </c>
      <c r="L17" s="207">
        <f>IS!Q36</f>
        <v>10416.666666666666</v>
      </c>
      <c r="M17" s="207">
        <f>IS!R36</f>
        <v>10416.666666666666</v>
      </c>
      <c r="N17" s="207">
        <f>IS!S36</f>
        <v>10416.666666666666</v>
      </c>
      <c r="O17" s="207">
        <f>IS!T36</f>
        <v>10416.666666666666</v>
      </c>
      <c r="P17" s="215">
        <f>IS!U36</f>
        <v>10416.666666666666</v>
      </c>
      <c r="Q17" s="207">
        <f>IS!V36</f>
        <v>29166.666666666668</v>
      </c>
      <c r="R17" s="207">
        <f>IS!W36</f>
        <v>29166.666666666668</v>
      </c>
      <c r="S17" s="207">
        <f>IS!X36</f>
        <v>29166.666666666668</v>
      </c>
      <c r="T17" s="207">
        <f>IS!Y36</f>
        <v>29166.666666666668</v>
      </c>
      <c r="U17" s="207">
        <f>IS!Z36</f>
        <v>29166.666666666668</v>
      </c>
      <c r="V17" s="207">
        <f>IS!AA36</f>
        <v>29166.666666666668</v>
      </c>
      <c r="W17" s="207">
        <f>IS!AB36</f>
        <v>29166.666666666668</v>
      </c>
      <c r="X17" s="207">
        <f>IS!AC36</f>
        <v>29166.666666666668</v>
      </c>
      <c r="Y17" s="207">
        <f>IS!AD36</f>
        <v>29166.666666666668</v>
      </c>
      <c r="Z17" s="207">
        <f>IS!AE36</f>
        <v>29166.666666666668</v>
      </c>
      <c r="AA17" s="207">
        <f>IS!AF36</f>
        <v>29166.666666666668</v>
      </c>
      <c r="AB17" s="215">
        <f>IS!AG36</f>
        <v>29166.666666666668</v>
      </c>
      <c r="AC17" s="207">
        <f>IS!AH36</f>
        <v>241666.66666666666</v>
      </c>
      <c r="AD17" s="207">
        <f>IS!AI36</f>
        <v>241666.66666666666</v>
      </c>
      <c r="AE17" s="207">
        <f>IS!AJ36</f>
        <v>241666.66666666666</v>
      </c>
      <c r="AF17" s="207">
        <f>IS!AK36</f>
        <v>241666.66666666666</v>
      </c>
      <c r="AG17" s="207">
        <f>IS!AL36</f>
        <v>241666.66666666666</v>
      </c>
      <c r="AH17" s="207">
        <f>IS!AM36</f>
        <v>241666.66666666666</v>
      </c>
      <c r="AI17" s="207">
        <f>IS!AN36</f>
        <v>241666.66666666666</v>
      </c>
      <c r="AJ17" s="207">
        <f>IS!AO36</f>
        <v>241666.66666666666</v>
      </c>
      <c r="AK17" s="207">
        <f>IS!AP36</f>
        <v>241666.66666666666</v>
      </c>
      <c r="AL17" s="207">
        <f>IS!AQ36</f>
        <v>241666.66666666666</v>
      </c>
      <c r="AM17" s="207">
        <f>IS!AR36</f>
        <v>241666.66666666666</v>
      </c>
      <c r="AN17" s="207">
        <f>IS!AS36</f>
        <v>241666.66666666666</v>
      </c>
    </row>
    <row r="18" spans="2:40" x14ac:dyDescent="0.2">
      <c r="B18" s="211" t="s">
        <v>269</v>
      </c>
      <c r="C18" s="207">
        <f>SUM(E18:P18)</f>
        <v>9300000</v>
      </c>
      <c r="D18" s="202"/>
      <c r="E18" s="207">
        <f>IS!J39</f>
        <v>775000</v>
      </c>
      <c r="F18" s="207">
        <f>IS!K39</f>
        <v>775000</v>
      </c>
      <c r="G18" s="207">
        <f>IS!L39</f>
        <v>775000</v>
      </c>
      <c r="H18" s="207">
        <f>IS!M39</f>
        <v>775000</v>
      </c>
      <c r="I18" s="207">
        <f>IS!N39</f>
        <v>775000</v>
      </c>
      <c r="J18" s="207">
        <f>IS!O39</f>
        <v>775000</v>
      </c>
      <c r="K18" s="207">
        <f>IS!P39</f>
        <v>775000</v>
      </c>
      <c r="L18" s="207">
        <f>IS!Q39</f>
        <v>775000</v>
      </c>
      <c r="M18" s="207">
        <f>IS!R39</f>
        <v>775000</v>
      </c>
      <c r="N18" s="207">
        <f>IS!S39</f>
        <v>775000</v>
      </c>
      <c r="O18" s="207">
        <f>IS!T39</f>
        <v>775000</v>
      </c>
      <c r="P18" s="215">
        <f>IS!U39</f>
        <v>775000</v>
      </c>
      <c r="Q18" s="207">
        <f>IS!V39</f>
        <v>775000</v>
      </c>
      <c r="R18" s="207">
        <f>IS!W39</f>
        <v>775000</v>
      </c>
      <c r="S18" s="207">
        <f>IS!X39</f>
        <v>775000</v>
      </c>
      <c r="T18" s="207">
        <f>IS!Y39</f>
        <v>775000</v>
      </c>
      <c r="U18" s="207">
        <f>IS!Z39</f>
        <v>775000</v>
      </c>
      <c r="V18" s="207">
        <f>IS!AA39</f>
        <v>775000</v>
      </c>
      <c r="W18" s="207">
        <f>IS!AB39</f>
        <v>775000</v>
      </c>
      <c r="X18" s="207">
        <f>IS!AC39</f>
        <v>775000</v>
      </c>
      <c r="Y18" s="207">
        <f>IS!AD39</f>
        <v>775000</v>
      </c>
      <c r="Z18" s="207">
        <f>IS!AE39</f>
        <v>775000</v>
      </c>
      <c r="AA18" s="207">
        <f>IS!AF39</f>
        <v>775000</v>
      </c>
      <c r="AB18" s="215">
        <f>IS!AG39</f>
        <v>775000</v>
      </c>
      <c r="AC18" s="207">
        <f>IS!AH39</f>
        <v>775000</v>
      </c>
      <c r="AD18" s="207">
        <f>IS!AI39</f>
        <v>775000</v>
      </c>
      <c r="AE18" s="207">
        <f>IS!AJ39</f>
        <v>775000</v>
      </c>
      <c r="AF18" s="207">
        <f>IS!AK39</f>
        <v>775000</v>
      </c>
      <c r="AG18" s="207">
        <f>IS!AL39</f>
        <v>775000</v>
      </c>
      <c r="AH18" s="207">
        <f>IS!AM39</f>
        <v>775000</v>
      </c>
      <c r="AI18" s="207">
        <f>IS!AN39</f>
        <v>775000</v>
      </c>
      <c r="AJ18" s="207">
        <f>IS!AO39</f>
        <v>775000</v>
      </c>
      <c r="AK18" s="207">
        <f>IS!AP39</f>
        <v>775000</v>
      </c>
      <c r="AL18" s="207">
        <f>IS!AQ39</f>
        <v>775000</v>
      </c>
      <c r="AM18" s="207">
        <f>IS!AR39</f>
        <v>775000</v>
      </c>
      <c r="AN18" s="207">
        <f>IS!AS39</f>
        <v>775000</v>
      </c>
    </row>
    <row r="19" spans="2:40" x14ac:dyDescent="0.2">
      <c r="B19" s="211" t="s">
        <v>270</v>
      </c>
      <c r="C19" s="207">
        <f>SUM(E19:P19)</f>
        <v>0</v>
      </c>
      <c r="D19" s="202"/>
      <c r="E19" s="207">
        <f>IS!J40</f>
        <v>0</v>
      </c>
      <c r="F19" s="207">
        <f>IS!K40</f>
        <v>0</v>
      </c>
      <c r="G19" s="207">
        <f>IS!L40</f>
        <v>0</v>
      </c>
      <c r="H19" s="207">
        <f>IS!M40</f>
        <v>0</v>
      </c>
      <c r="I19" s="207">
        <f>IS!N40</f>
        <v>0</v>
      </c>
      <c r="J19" s="207">
        <f>IS!O40</f>
        <v>0</v>
      </c>
      <c r="K19" s="207">
        <f>IS!P40</f>
        <v>0</v>
      </c>
      <c r="L19" s="207">
        <f>IS!Q40</f>
        <v>0</v>
      </c>
      <c r="M19" s="207">
        <f>IS!R40</f>
        <v>0</v>
      </c>
      <c r="N19" s="207">
        <f>IS!S40</f>
        <v>0</v>
      </c>
      <c r="O19" s="207">
        <f>IS!T40</f>
        <v>0</v>
      </c>
      <c r="P19" s="207">
        <f>IS!U40</f>
        <v>0</v>
      </c>
      <c r="Q19" s="207">
        <f>IS!V40</f>
        <v>0</v>
      </c>
      <c r="R19" s="207">
        <f>IS!W40</f>
        <v>0</v>
      </c>
      <c r="S19" s="207">
        <f>IS!X40</f>
        <v>0</v>
      </c>
      <c r="T19" s="207">
        <f>IS!Y40</f>
        <v>0</v>
      </c>
      <c r="U19" s="207">
        <f>IS!Z40</f>
        <v>0</v>
      </c>
      <c r="V19" s="207">
        <f>IS!AA40</f>
        <v>0</v>
      </c>
      <c r="W19" s="207">
        <f>IS!AB40</f>
        <v>0</v>
      </c>
      <c r="X19" s="207">
        <f>IS!AC40</f>
        <v>0</v>
      </c>
      <c r="Y19" s="207">
        <f>IS!AD40</f>
        <v>0</v>
      </c>
      <c r="Z19" s="207">
        <f>IS!AE40</f>
        <v>0</v>
      </c>
      <c r="AA19" s="207">
        <f>IS!AF40</f>
        <v>0</v>
      </c>
      <c r="AB19" s="207">
        <f>IS!AG40</f>
        <v>0</v>
      </c>
      <c r="AC19" s="207">
        <f>IS!AH40</f>
        <v>0</v>
      </c>
      <c r="AD19" s="207">
        <f>IS!AI40</f>
        <v>0</v>
      </c>
      <c r="AE19" s="207">
        <f>IS!AJ40</f>
        <v>0</v>
      </c>
      <c r="AF19" s="207">
        <f>IS!AK40</f>
        <v>0</v>
      </c>
      <c r="AG19" s="207">
        <f>IS!AL40</f>
        <v>0</v>
      </c>
      <c r="AH19" s="207">
        <f>IS!AM40</f>
        <v>0</v>
      </c>
      <c r="AI19" s="207">
        <f>IS!AN40</f>
        <v>0</v>
      </c>
      <c r="AJ19" s="207">
        <f>IS!AO40</f>
        <v>0</v>
      </c>
      <c r="AK19" s="207">
        <f>IS!AP40</f>
        <v>0</v>
      </c>
      <c r="AL19" s="207">
        <f>IS!AQ40</f>
        <v>0</v>
      </c>
      <c r="AM19" s="207">
        <f>IS!AR40</f>
        <v>0</v>
      </c>
      <c r="AN19" s="207">
        <f>IS!AS40</f>
        <v>0</v>
      </c>
    </row>
    <row r="20" spans="2:40" x14ac:dyDescent="0.2">
      <c r="B20" s="223"/>
      <c r="C20" s="204"/>
      <c r="D20" s="202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15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15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</row>
    <row r="21" spans="2:40" x14ac:dyDescent="0.2">
      <c r="B21" s="223" t="s">
        <v>142</v>
      </c>
      <c r="C21" s="204">
        <f>SUM(E21:P21)</f>
        <v>1485000</v>
      </c>
      <c r="D21" s="202"/>
      <c r="E21" s="207">
        <f>IS!J10</f>
        <v>0</v>
      </c>
      <c r="F21" s="207">
        <f>IS!K10</f>
        <v>0</v>
      </c>
      <c r="G21" s="207">
        <f>IS!L10</f>
        <v>0</v>
      </c>
      <c r="H21" s="207">
        <f>IS!M10</f>
        <v>0</v>
      </c>
      <c r="I21" s="207">
        <f>IS!N10</f>
        <v>0</v>
      </c>
      <c r="J21" s="207">
        <f>IS!O10+IS!P10</f>
        <v>0</v>
      </c>
      <c r="K21" s="207">
        <f>IS!P10+IS!Q10</f>
        <v>0</v>
      </c>
      <c r="L21" s="207">
        <f>IS!Q10+IS!R10</f>
        <v>0</v>
      </c>
      <c r="M21" s="207">
        <v>0</v>
      </c>
      <c r="N21" s="207">
        <f>IS!S10+IS!T10</f>
        <v>1485000</v>
      </c>
      <c r="O21" s="207">
        <v>0</v>
      </c>
      <c r="P21" s="215">
        <f>IS!U10+IS!V10</f>
        <v>0</v>
      </c>
      <c r="Q21" s="207">
        <f>IS!V10</f>
        <v>0</v>
      </c>
      <c r="R21" s="207">
        <f>IS!W10</f>
        <v>0</v>
      </c>
      <c r="S21" s="207">
        <f>IS!X10</f>
        <v>0</v>
      </c>
      <c r="T21" s="207">
        <f>IS!Y10</f>
        <v>0</v>
      </c>
      <c r="U21" s="207">
        <f>IS!Z10</f>
        <v>0</v>
      </c>
      <c r="V21" s="207">
        <f>IS!AA10+IS!AB10</f>
        <v>0</v>
      </c>
      <c r="W21" s="207">
        <f>IS!AB10+IS!AC10</f>
        <v>0</v>
      </c>
      <c r="X21" s="207">
        <f>IS!AC10+IS!AD10</f>
        <v>0</v>
      </c>
      <c r="Y21" s="207">
        <v>1</v>
      </c>
      <c r="Z21" s="207">
        <f>IS!AE10+IS!AF10</f>
        <v>8525000</v>
      </c>
      <c r="AA21" s="207">
        <v>1</v>
      </c>
      <c r="AB21" s="215">
        <f>IS!AG10+IS!AH10</f>
        <v>0</v>
      </c>
      <c r="AC21" s="207">
        <f>IS!AH10</f>
        <v>0</v>
      </c>
      <c r="AD21" s="207">
        <f>IS!AI10</f>
        <v>0</v>
      </c>
      <c r="AE21" s="207">
        <f>IS!AJ10</f>
        <v>0</v>
      </c>
      <c r="AF21" s="207">
        <f>IS!AK10</f>
        <v>0</v>
      </c>
      <c r="AG21" s="207">
        <f>IS!AL10</f>
        <v>0</v>
      </c>
      <c r="AH21" s="207">
        <f>IS!AM10+IS!AN10</f>
        <v>0</v>
      </c>
      <c r="AI21" s="207">
        <f>IS!AN10+IS!AO10</f>
        <v>0</v>
      </c>
      <c r="AJ21" s="207">
        <f>IS!AO10+IS!AP10</f>
        <v>0</v>
      </c>
      <c r="AK21" s="207">
        <v>2</v>
      </c>
      <c r="AL21" s="207">
        <f>IS!AQ10+IS!AR10</f>
        <v>7425000</v>
      </c>
      <c r="AM21" s="207">
        <v>2</v>
      </c>
      <c r="AN21" s="207">
        <f>IS!AS10</f>
        <v>0</v>
      </c>
    </row>
    <row r="22" spans="2:40" x14ac:dyDescent="0.2">
      <c r="B22" s="211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1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1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</row>
    <row r="23" spans="2:40" x14ac:dyDescent="0.2">
      <c r="B23" s="223" t="s">
        <v>143</v>
      </c>
      <c r="C23" s="204">
        <f>SUM(C24:C26)</f>
        <v>928258.33333333326</v>
      </c>
      <c r="D23" s="202"/>
      <c r="E23" s="204">
        <f t="shared" ref="E23:P23" si="11">SUM(E25:E26)</f>
        <v>8166.666666666667</v>
      </c>
      <c r="F23" s="204">
        <f t="shared" si="11"/>
        <v>1291.6666666666665</v>
      </c>
      <c r="G23" s="204">
        <f t="shared" si="11"/>
        <v>1291.6666666666665</v>
      </c>
      <c r="H23" s="204">
        <f t="shared" si="11"/>
        <v>1291.6666666666665</v>
      </c>
      <c r="I23" s="204">
        <f t="shared" si="11"/>
        <v>1291.6666666666665</v>
      </c>
      <c r="J23" s="204">
        <f t="shared" si="11"/>
        <v>1291.6666666666665</v>
      </c>
      <c r="K23" s="204">
        <f t="shared" si="11"/>
        <v>1291.6666666666665</v>
      </c>
      <c r="L23" s="204">
        <f t="shared" si="11"/>
        <v>1291.6666666666665</v>
      </c>
      <c r="M23" s="204">
        <f t="shared" si="11"/>
        <v>1291.6666666666665</v>
      </c>
      <c r="N23" s="204">
        <f t="shared" si="11"/>
        <v>1291.6666666666665</v>
      </c>
      <c r="O23" s="204">
        <f t="shared" si="11"/>
        <v>1291.6666666666665</v>
      </c>
      <c r="P23" s="216">
        <f t="shared" si="11"/>
        <v>1291.6666666666665</v>
      </c>
      <c r="Q23" s="204">
        <f t="shared" ref="Q23:AN23" si="12">SUM(Q25:Q26)</f>
        <v>1291.6666666666665</v>
      </c>
      <c r="R23" s="204">
        <f t="shared" si="12"/>
        <v>1291.6666666666665</v>
      </c>
      <c r="S23" s="204">
        <f t="shared" si="12"/>
        <v>1291.6666666666665</v>
      </c>
      <c r="T23" s="204">
        <f t="shared" si="12"/>
        <v>1291.6666666666665</v>
      </c>
      <c r="U23" s="204">
        <f t="shared" si="12"/>
        <v>1291.6666666666665</v>
      </c>
      <c r="V23" s="204">
        <f t="shared" si="12"/>
        <v>1291.6666666666665</v>
      </c>
      <c r="W23" s="204">
        <f t="shared" si="12"/>
        <v>1291.6666666666665</v>
      </c>
      <c r="X23" s="204">
        <f t="shared" si="12"/>
        <v>1291.6666666666665</v>
      </c>
      <c r="Y23" s="204">
        <f t="shared" si="12"/>
        <v>1291.6666666666665</v>
      </c>
      <c r="Z23" s="204">
        <f t="shared" si="12"/>
        <v>1291.6666666666665</v>
      </c>
      <c r="AA23" s="204">
        <f t="shared" si="12"/>
        <v>1291.6666666666665</v>
      </c>
      <c r="AB23" s="216">
        <f t="shared" si="12"/>
        <v>1291.6666666666665</v>
      </c>
      <c r="AC23" s="204">
        <f t="shared" si="12"/>
        <v>60416.666666666664</v>
      </c>
      <c r="AD23" s="204">
        <f t="shared" si="12"/>
        <v>60416.666666666664</v>
      </c>
      <c r="AE23" s="204">
        <f t="shared" si="12"/>
        <v>60416.666666666664</v>
      </c>
      <c r="AF23" s="204">
        <f t="shared" si="12"/>
        <v>60416.666666666664</v>
      </c>
      <c r="AG23" s="204">
        <f t="shared" si="12"/>
        <v>60416.666666666664</v>
      </c>
      <c r="AH23" s="204">
        <f t="shared" si="12"/>
        <v>60416.666666666664</v>
      </c>
      <c r="AI23" s="204">
        <f t="shared" si="12"/>
        <v>60416.666666666664</v>
      </c>
      <c r="AJ23" s="204">
        <f t="shared" si="12"/>
        <v>60416.666666666664</v>
      </c>
      <c r="AK23" s="204">
        <f t="shared" si="12"/>
        <v>60416.666666666664</v>
      </c>
      <c r="AL23" s="204">
        <f t="shared" si="12"/>
        <v>60416.666666666664</v>
      </c>
      <c r="AM23" s="204">
        <f t="shared" si="12"/>
        <v>60416.666666666664</v>
      </c>
      <c r="AN23" s="204">
        <f t="shared" si="12"/>
        <v>60416.666666666664</v>
      </c>
    </row>
    <row r="24" spans="2:40" x14ac:dyDescent="0.2">
      <c r="B24" s="211" t="s">
        <v>144</v>
      </c>
      <c r="C24" s="207">
        <f>SUM(E24:P24)</f>
        <v>905883.33333333326</v>
      </c>
      <c r="D24" s="202"/>
      <c r="E24" s="207">
        <f>IS!J26</f>
        <v>0</v>
      </c>
      <c r="F24" s="207">
        <f>IS!K26</f>
        <v>0</v>
      </c>
      <c r="G24" s="207">
        <f>IS!L26</f>
        <v>0</v>
      </c>
      <c r="H24" s="207">
        <f>IS!M26</f>
        <v>0</v>
      </c>
      <c r="I24" s="207">
        <f>IS!N26</f>
        <v>0</v>
      </c>
      <c r="J24" s="207">
        <f>IS!O26</f>
        <v>117708.33333333333</v>
      </c>
      <c r="K24" s="207">
        <f>IS!P26</f>
        <v>117708.33333333333</v>
      </c>
      <c r="L24" s="207">
        <f>IS!Q26</f>
        <v>117708.33333333333</v>
      </c>
      <c r="M24" s="207">
        <f>IS!R26</f>
        <v>117708.33333333333</v>
      </c>
      <c r="N24" s="207">
        <f>IS!S26</f>
        <v>135600</v>
      </c>
      <c r="O24" s="207">
        <f>IS!T26</f>
        <v>149725</v>
      </c>
      <c r="P24" s="215">
        <f>IS!U26</f>
        <v>149725</v>
      </c>
      <c r="Q24" s="207">
        <f>IS!V26</f>
        <v>226000</v>
      </c>
      <c r="R24" s="207">
        <f>IS!W26</f>
        <v>249541.66666666666</v>
      </c>
      <c r="S24" s="207">
        <f>IS!X26</f>
        <v>249541.66666666666</v>
      </c>
      <c r="T24" s="207">
        <f>IS!Y26</f>
        <v>249541.66666666666</v>
      </c>
      <c r="U24" s="207">
        <f>IS!Z26</f>
        <v>249541.66666666666</v>
      </c>
      <c r="V24" s="207">
        <f>IS!AA26</f>
        <v>249541.66666666666</v>
      </c>
      <c r="W24" s="207">
        <f>IS!AB26</f>
        <v>249541.66666666666</v>
      </c>
      <c r="X24" s="207">
        <f>IS!AC26</f>
        <v>249541.66666666666</v>
      </c>
      <c r="Y24" s="207">
        <f>IS!AD26</f>
        <v>249541.66666666666</v>
      </c>
      <c r="Z24" s="207">
        <f>IS!AE26</f>
        <v>260841.66666666666</v>
      </c>
      <c r="AA24" s="207">
        <f>IS!AF26</f>
        <v>260841.66666666666</v>
      </c>
      <c r="AB24" s="215">
        <f>IS!AG26</f>
        <v>274966.66666666663</v>
      </c>
      <c r="AC24" s="207">
        <f>IS!AH26</f>
        <v>274966.66666666663</v>
      </c>
      <c r="AD24" s="207">
        <f>IS!AI26</f>
        <v>274966.66666666663</v>
      </c>
      <c r="AE24" s="207">
        <f>IS!AJ26</f>
        <v>274966.66666666663</v>
      </c>
      <c r="AF24" s="207">
        <f>IS!AK26</f>
        <v>274966.66666666663</v>
      </c>
      <c r="AG24" s="207">
        <f>IS!AL26</f>
        <v>274966.66666666663</v>
      </c>
      <c r="AH24" s="207">
        <f>IS!AM26</f>
        <v>274966.66666666663</v>
      </c>
      <c r="AI24" s="207">
        <f>IS!AN26</f>
        <v>274966.66666666663</v>
      </c>
      <c r="AJ24" s="207">
        <f>IS!AO26</f>
        <v>274966.66666666663</v>
      </c>
      <c r="AK24" s="207">
        <f>IS!AP26</f>
        <v>274966.66666666663</v>
      </c>
      <c r="AL24" s="207">
        <f>IS!AQ26</f>
        <v>873395.83333333349</v>
      </c>
      <c r="AM24" s="207">
        <f>IS!AR26</f>
        <v>873395.83333333349</v>
      </c>
      <c r="AN24" s="207">
        <f>IS!AS26</f>
        <v>873395.83333333349</v>
      </c>
    </row>
    <row r="25" spans="2:40" x14ac:dyDescent="0.2">
      <c r="B25" s="211" t="s">
        <v>86</v>
      </c>
      <c r="C25" s="207">
        <f>SUM(E25:P25)</f>
        <v>14375</v>
      </c>
      <c r="D25" s="202"/>
      <c r="E25" s="207">
        <f>IS!J29</f>
        <v>7500</v>
      </c>
      <c r="F25" s="207">
        <f>IS!K29</f>
        <v>625</v>
      </c>
      <c r="G25" s="207">
        <f>IS!L29</f>
        <v>625</v>
      </c>
      <c r="H25" s="207">
        <f>IS!M29</f>
        <v>625</v>
      </c>
      <c r="I25" s="207">
        <f>IS!N29</f>
        <v>625</v>
      </c>
      <c r="J25" s="207">
        <f>IS!O29</f>
        <v>625</v>
      </c>
      <c r="K25" s="207">
        <f>IS!P29</f>
        <v>625</v>
      </c>
      <c r="L25" s="207">
        <f>IS!Q29</f>
        <v>625</v>
      </c>
      <c r="M25" s="207">
        <f>IS!R29</f>
        <v>625</v>
      </c>
      <c r="N25" s="207">
        <f>IS!S29</f>
        <v>625</v>
      </c>
      <c r="O25" s="207">
        <f>IS!T29</f>
        <v>625</v>
      </c>
      <c r="P25" s="215">
        <f>IS!U29</f>
        <v>625</v>
      </c>
      <c r="Q25" s="207">
        <f>IS!V29</f>
        <v>625</v>
      </c>
      <c r="R25" s="207">
        <f>IS!W29</f>
        <v>625</v>
      </c>
      <c r="S25" s="207">
        <f>IS!X29</f>
        <v>625</v>
      </c>
      <c r="T25" s="207">
        <f>IS!Y29</f>
        <v>625</v>
      </c>
      <c r="U25" s="207">
        <f>IS!Z29</f>
        <v>625</v>
      </c>
      <c r="V25" s="207">
        <f>IS!AA29</f>
        <v>625</v>
      </c>
      <c r="W25" s="207">
        <f>IS!AB29</f>
        <v>625</v>
      </c>
      <c r="X25" s="207">
        <f>IS!AC29</f>
        <v>625</v>
      </c>
      <c r="Y25" s="207">
        <f>IS!AD29</f>
        <v>625</v>
      </c>
      <c r="Z25" s="207">
        <f>IS!AE29</f>
        <v>625</v>
      </c>
      <c r="AA25" s="207">
        <f>IS!AF29</f>
        <v>625</v>
      </c>
      <c r="AB25" s="215">
        <f>IS!AG29</f>
        <v>625</v>
      </c>
      <c r="AC25" s="207">
        <f>IS!AH29</f>
        <v>12500</v>
      </c>
      <c r="AD25" s="207">
        <f>IS!AI29</f>
        <v>12500</v>
      </c>
      <c r="AE25" s="207">
        <f>IS!AJ29</f>
        <v>12500</v>
      </c>
      <c r="AF25" s="207">
        <f>IS!AK29</f>
        <v>12500</v>
      </c>
      <c r="AG25" s="207">
        <f>IS!AL29</f>
        <v>12500</v>
      </c>
      <c r="AH25" s="207">
        <f>IS!AM29</f>
        <v>12500</v>
      </c>
      <c r="AI25" s="207">
        <f>IS!AN29</f>
        <v>12500</v>
      </c>
      <c r="AJ25" s="207">
        <f>IS!AO29</f>
        <v>12500</v>
      </c>
      <c r="AK25" s="207">
        <f>IS!AP29</f>
        <v>12500</v>
      </c>
      <c r="AL25" s="207">
        <f>IS!AQ29</f>
        <v>12500</v>
      </c>
      <c r="AM25" s="207">
        <f>IS!AR29</f>
        <v>12500</v>
      </c>
      <c r="AN25" s="207">
        <f>IS!AS29</f>
        <v>12500</v>
      </c>
    </row>
    <row r="26" spans="2:40" x14ac:dyDescent="0.2">
      <c r="B26" s="211" t="s">
        <v>81</v>
      </c>
      <c r="C26" s="207">
        <f>SUM(E26:P26)</f>
        <v>8000.0000000000009</v>
      </c>
      <c r="D26" s="202"/>
      <c r="E26" s="207">
        <f>IS!J30</f>
        <v>666.66666666666663</v>
      </c>
      <c r="F26" s="207">
        <f>IS!K30</f>
        <v>666.66666666666663</v>
      </c>
      <c r="G26" s="207">
        <f>IS!L30</f>
        <v>666.66666666666663</v>
      </c>
      <c r="H26" s="207">
        <f>IS!M30</f>
        <v>666.66666666666663</v>
      </c>
      <c r="I26" s="207">
        <f>IS!N30</f>
        <v>666.66666666666663</v>
      </c>
      <c r="J26" s="207">
        <f>IS!O30</f>
        <v>666.66666666666663</v>
      </c>
      <c r="K26" s="207">
        <f>IS!P30</f>
        <v>666.66666666666663</v>
      </c>
      <c r="L26" s="207">
        <f>IS!Q30</f>
        <v>666.66666666666663</v>
      </c>
      <c r="M26" s="207">
        <f>IS!R30</f>
        <v>666.66666666666663</v>
      </c>
      <c r="N26" s="207">
        <f>IS!S30</f>
        <v>666.66666666666663</v>
      </c>
      <c r="O26" s="207">
        <f>IS!T30</f>
        <v>666.66666666666663</v>
      </c>
      <c r="P26" s="215">
        <f>IS!U30</f>
        <v>666.66666666666663</v>
      </c>
      <c r="Q26" s="207">
        <f>IS!V30</f>
        <v>666.66666666666663</v>
      </c>
      <c r="R26" s="207">
        <f>IS!W30</f>
        <v>666.66666666666663</v>
      </c>
      <c r="S26" s="207">
        <f>IS!X30</f>
        <v>666.66666666666663</v>
      </c>
      <c r="T26" s="207">
        <f>IS!Y30</f>
        <v>666.66666666666663</v>
      </c>
      <c r="U26" s="207">
        <f>IS!Z30</f>
        <v>666.66666666666663</v>
      </c>
      <c r="V26" s="207">
        <f>IS!AA30</f>
        <v>666.66666666666663</v>
      </c>
      <c r="W26" s="207">
        <f>IS!AB30</f>
        <v>666.66666666666663</v>
      </c>
      <c r="X26" s="207">
        <f>IS!AC30</f>
        <v>666.66666666666663</v>
      </c>
      <c r="Y26" s="207">
        <f>IS!AD30</f>
        <v>666.66666666666663</v>
      </c>
      <c r="Z26" s="207">
        <f>IS!AE30</f>
        <v>666.66666666666663</v>
      </c>
      <c r="AA26" s="207">
        <f>IS!AF30</f>
        <v>666.66666666666663</v>
      </c>
      <c r="AB26" s="215">
        <f>IS!AG30</f>
        <v>666.66666666666663</v>
      </c>
      <c r="AC26" s="207">
        <f>IS!AH30</f>
        <v>47916.666666666664</v>
      </c>
      <c r="AD26" s="207">
        <f>IS!AI30</f>
        <v>47916.666666666664</v>
      </c>
      <c r="AE26" s="207">
        <f>IS!AJ30</f>
        <v>47916.666666666664</v>
      </c>
      <c r="AF26" s="207">
        <f>IS!AK30</f>
        <v>47916.666666666664</v>
      </c>
      <c r="AG26" s="207">
        <f>IS!AL30</f>
        <v>47916.666666666664</v>
      </c>
      <c r="AH26" s="207">
        <f>IS!AM30</f>
        <v>47916.666666666664</v>
      </c>
      <c r="AI26" s="207">
        <f>IS!AN30</f>
        <v>47916.666666666664</v>
      </c>
      <c r="AJ26" s="207">
        <f>IS!AO30</f>
        <v>47916.666666666664</v>
      </c>
      <c r="AK26" s="207">
        <f>IS!AP30</f>
        <v>47916.666666666664</v>
      </c>
      <c r="AL26" s="207">
        <f>IS!AQ30</f>
        <v>47916.666666666664</v>
      </c>
      <c r="AM26" s="207">
        <f>IS!AR30</f>
        <v>47916.666666666664</v>
      </c>
      <c r="AN26" s="207">
        <f>IS!AS30</f>
        <v>47916.666666666664</v>
      </c>
    </row>
    <row r="27" spans="2:40" x14ac:dyDescent="0.2">
      <c r="B27" s="211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1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1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</row>
    <row r="28" spans="2:40" x14ac:dyDescent="0.2">
      <c r="B28" s="223" t="s">
        <v>97</v>
      </c>
      <c r="C28" s="205">
        <f>C23+C21+C15+C13+C7</f>
        <v>42972958.333333328</v>
      </c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1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1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</row>
    <row r="29" spans="2:40" ht="12.75" thickBot="1" x14ac:dyDescent="0.25">
      <c r="B29" s="225" t="s">
        <v>268</v>
      </c>
      <c r="C29" s="231">
        <f>C4-C28</f>
        <v>112027041.66666667</v>
      </c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8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8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</row>
    <row r="38" spans="6:6" x14ac:dyDescent="0.2">
      <c r="F38" s="1" t="s">
        <v>133</v>
      </c>
    </row>
  </sheetData>
  <phoneticPr fontId="9" type="noConversion"/>
  <conditionalFormatting sqref="C29">
    <cfRule type="cellIs" dxfId="3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EB0F7-6864-4E95-BE97-10E63C3A895A}">
  <dimension ref="A1:DE28"/>
  <sheetViews>
    <sheetView tabSelected="1" zoomScale="85" zoomScaleNormal="85" workbookViewId="0">
      <selection activeCell="B3" sqref="B3"/>
    </sheetView>
  </sheetViews>
  <sheetFormatPr defaultColWidth="13.7109375" defaultRowHeight="15" x14ac:dyDescent="0.25"/>
  <sheetData>
    <row r="1" spans="1:109" x14ac:dyDescent="0.25">
      <c r="AC1" s="116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16"/>
      <c r="AS1" s="1"/>
      <c r="AT1" s="1"/>
      <c r="AU1" s="1"/>
      <c r="AV1" s="116"/>
      <c r="AW1" s="1"/>
      <c r="AX1" s="1"/>
      <c r="AY1" s="1"/>
      <c r="AZ1" s="116"/>
      <c r="BA1" s="1"/>
      <c r="BB1" s="1"/>
      <c r="BC1" s="1"/>
      <c r="BD1" s="116"/>
      <c r="BE1" s="1"/>
      <c r="BF1" s="1"/>
      <c r="BG1" s="1"/>
      <c r="BH1" s="116"/>
      <c r="BI1" s="1"/>
      <c r="BJ1" s="1"/>
      <c r="BK1" s="1"/>
      <c r="BL1" s="1"/>
    </row>
    <row r="2" spans="1:109" s="1" customFormat="1" ht="12" x14ac:dyDescent="0.2">
      <c r="J2" s="3" t="s">
        <v>41</v>
      </c>
      <c r="K2" s="3"/>
      <c r="L2" s="3"/>
      <c r="M2" s="3"/>
      <c r="N2" s="3"/>
      <c r="O2" s="3"/>
      <c r="P2" s="4" t="s">
        <v>42</v>
      </c>
      <c r="Q2" s="4"/>
      <c r="R2" s="4"/>
      <c r="V2" s="5" t="s">
        <v>46</v>
      </c>
      <c r="W2" s="5"/>
      <c r="X2" s="5"/>
      <c r="Y2" s="5"/>
      <c r="Z2" s="5"/>
      <c r="AA2" s="5"/>
      <c r="AC2" s="134"/>
    </row>
    <row r="3" spans="1:109" s="1" customFormat="1" ht="12" x14ac:dyDescent="0.2">
      <c r="J3" s="3"/>
      <c r="K3" s="3"/>
      <c r="L3" s="3"/>
      <c r="M3" s="3"/>
      <c r="N3" s="3"/>
      <c r="O3" s="3"/>
      <c r="P3" s="8"/>
      <c r="Q3" s="8"/>
      <c r="R3" s="8"/>
      <c r="S3" s="8"/>
      <c r="T3" s="8"/>
      <c r="U3" s="8"/>
    </row>
    <row r="4" spans="1:109" s="1" customFormat="1" ht="12" x14ac:dyDescent="0.2">
      <c r="J4" s="1" t="s">
        <v>4</v>
      </c>
      <c r="K4" s="1" t="s">
        <v>4</v>
      </c>
      <c r="L4" s="1" t="s">
        <v>4</v>
      </c>
      <c r="M4" s="1" t="s">
        <v>4</v>
      </c>
      <c r="N4" s="1" t="s">
        <v>4</v>
      </c>
      <c r="O4" s="1" t="s">
        <v>4</v>
      </c>
      <c r="P4" s="1" t="s">
        <v>4</v>
      </c>
      <c r="Q4" s="1" t="s">
        <v>4</v>
      </c>
      <c r="R4" s="1" t="s">
        <v>4</v>
      </c>
      <c r="S4" s="1" t="s">
        <v>4</v>
      </c>
      <c r="T4" s="1" t="s">
        <v>4</v>
      </c>
      <c r="U4" s="1" t="s">
        <v>4</v>
      </c>
      <c r="V4" s="1" t="s">
        <v>5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5</v>
      </c>
      <c r="AB4" s="1" t="s">
        <v>5</v>
      </c>
      <c r="AC4" s="1" t="s">
        <v>5</v>
      </c>
      <c r="AD4" s="1" t="str">
        <f t="shared" ref="AD4:AG4" si="0">AC4</f>
        <v>Year 1</v>
      </c>
      <c r="AE4" s="1" t="str">
        <f t="shared" si="0"/>
        <v>Year 1</v>
      </c>
      <c r="AF4" s="1" t="str">
        <f t="shared" si="0"/>
        <v>Year 1</v>
      </c>
      <c r="AG4" s="1" t="str">
        <f t="shared" si="0"/>
        <v>Year 1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6</v>
      </c>
      <c r="AO4" s="1" t="s">
        <v>6</v>
      </c>
      <c r="AP4" s="1" t="str">
        <f t="shared" ref="AP4:AS4" si="1">AO4</f>
        <v>Year 2</v>
      </c>
      <c r="AQ4" s="1" t="str">
        <f t="shared" si="1"/>
        <v>Year 2</v>
      </c>
      <c r="AR4" s="1" t="str">
        <f t="shared" si="1"/>
        <v>Year 2</v>
      </c>
      <c r="AS4" s="1" t="str">
        <f t="shared" si="1"/>
        <v>Year 2</v>
      </c>
      <c r="AT4" s="1" t="s">
        <v>7</v>
      </c>
      <c r="AU4" s="1" t="s">
        <v>7</v>
      </c>
      <c r="AV4" s="1" t="s">
        <v>7</v>
      </c>
      <c r="AW4" s="1" t="s">
        <v>7</v>
      </c>
      <c r="AX4" s="1" t="s">
        <v>7</v>
      </c>
      <c r="AY4" s="1" t="s">
        <v>7</v>
      </c>
      <c r="AZ4" s="1" t="s">
        <v>7</v>
      </c>
      <c r="BA4" s="1" t="s">
        <v>7</v>
      </c>
      <c r="BB4" s="1" t="str">
        <f t="shared" ref="BB4:BK4" si="2">BA4</f>
        <v>Year 3</v>
      </c>
      <c r="BC4" s="1" t="str">
        <f t="shared" si="2"/>
        <v>Year 3</v>
      </c>
      <c r="BD4" s="1" t="str">
        <f t="shared" si="2"/>
        <v>Year 3</v>
      </c>
      <c r="BE4" s="1" t="str">
        <f t="shared" si="2"/>
        <v>Year 3</v>
      </c>
      <c r="BF4" s="1" t="s">
        <v>168</v>
      </c>
      <c r="BG4" s="1" t="str">
        <f t="shared" si="2"/>
        <v>Year 4</v>
      </c>
      <c r="BH4" s="1" t="str">
        <f t="shared" si="2"/>
        <v>Year 4</v>
      </c>
      <c r="BI4" s="1" t="str">
        <f t="shared" si="2"/>
        <v>Year 4</v>
      </c>
      <c r="BJ4" s="1" t="str">
        <f t="shared" si="2"/>
        <v>Year 4</v>
      </c>
      <c r="BK4" s="1" t="str">
        <f t="shared" si="2"/>
        <v>Year 4</v>
      </c>
      <c r="BL4" s="1" t="s">
        <v>168</v>
      </c>
      <c r="BM4" s="1" t="s">
        <v>168</v>
      </c>
      <c r="BN4" s="1" t="s">
        <v>168</v>
      </c>
      <c r="BO4" s="1" t="s">
        <v>168</v>
      </c>
      <c r="BP4" s="1" t="s">
        <v>168</v>
      </c>
      <c r="BQ4" s="1" t="s">
        <v>168</v>
      </c>
      <c r="BR4" s="1" t="s">
        <v>263</v>
      </c>
      <c r="BS4" s="1" t="s">
        <v>263</v>
      </c>
      <c r="BT4" s="1" t="s">
        <v>263</v>
      </c>
      <c r="BU4" s="1" t="s">
        <v>263</v>
      </c>
      <c r="BV4" s="1" t="s">
        <v>263</v>
      </c>
      <c r="BW4" s="1" t="s">
        <v>263</v>
      </c>
      <c r="BX4" s="1" t="s">
        <v>263</v>
      </c>
      <c r="BY4" s="1" t="s">
        <v>263</v>
      </c>
      <c r="BZ4" s="1" t="s">
        <v>263</v>
      </c>
      <c r="CA4" s="1" t="s">
        <v>263</v>
      </c>
      <c r="CB4" s="1" t="s">
        <v>263</v>
      </c>
      <c r="CC4" s="1" t="s">
        <v>263</v>
      </c>
      <c r="CD4" s="1" t="s">
        <v>263</v>
      </c>
      <c r="CE4" s="1" t="s">
        <v>263</v>
      </c>
      <c r="CF4" s="1" t="s">
        <v>263</v>
      </c>
      <c r="CG4" s="1" t="s">
        <v>263</v>
      </c>
      <c r="CH4" s="1" t="s">
        <v>263</v>
      </c>
      <c r="CI4" s="1" t="s">
        <v>263</v>
      </c>
      <c r="CJ4" s="1" t="s">
        <v>263</v>
      </c>
      <c r="CK4" s="1" t="s">
        <v>263</v>
      </c>
      <c r="CL4" s="1" t="s">
        <v>263</v>
      </c>
      <c r="CM4" s="1" t="s">
        <v>263</v>
      </c>
      <c r="CN4" s="1" t="s">
        <v>263</v>
      </c>
      <c r="CO4" s="1" t="s">
        <v>263</v>
      </c>
      <c r="CP4" s="1" t="s">
        <v>263</v>
      </c>
      <c r="CQ4" s="1" t="s">
        <v>263</v>
      </c>
      <c r="CR4" s="1" t="s">
        <v>263</v>
      </c>
      <c r="CS4" s="1" t="s">
        <v>263</v>
      </c>
      <c r="CT4" s="1" t="s">
        <v>263</v>
      </c>
      <c r="CU4" s="1" t="s">
        <v>263</v>
      </c>
      <c r="CV4" s="1" t="s">
        <v>263</v>
      </c>
      <c r="CW4" s="1" t="s">
        <v>263</v>
      </c>
      <c r="CX4" s="1" t="s">
        <v>263</v>
      </c>
      <c r="CY4" s="1" t="s">
        <v>263</v>
      </c>
      <c r="CZ4" s="1" t="s">
        <v>263</v>
      </c>
      <c r="DA4" s="1" t="s">
        <v>263</v>
      </c>
    </row>
    <row r="5" spans="1:109" s="9" customFormat="1" ht="12" x14ac:dyDescent="0.2">
      <c r="A5" s="9" t="s">
        <v>40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</v>
      </c>
      <c r="P5" s="9" t="s">
        <v>13</v>
      </c>
      <c r="Q5" s="9" t="s">
        <v>14</v>
      </c>
      <c r="R5" s="9" t="s">
        <v>3</v>
      </c>
      <c r="S5" s="9" t="s">
        <v>2</v>
      </c>
      <c r="T5" s="9" t="s">
        <v>15</v>
      </c>
      <c r="U5" s="9" t="s">
        <v>0</v>
      </c>
      <c r="V5" s="9" t="s">
        <v>16</v>
      </c>
      <c r="W5" s="9" t="s">
        <v>17</v>
      </c>
      <c r="X5" s="9" t="s">
        <v>18</v>
      </c>
      <c r="Y5" s="9" t="s">
        <v>19</v>
      </c>
      <c r="Z5" s="9" t="s">
        <v>20</v>
      </c>
      <c r="AA5" s="9" t="s">
        <v>21</v>
      </c>
      <c r="AB5" s="9" t="s">
        <v>22</v>
      </c>
      <c r="AC5" s="9" t="s">
        <v>23</v>
      </c>
      <c r="AD5" s="9" t="s">
        <v>24</v>
      </c>
      <c r="AE5" s="9" t="s">
        <v>25</v>
      </c>
      <c r="AF5" s="9" t="s">
        <v>26</v>
      </c>
      <c r="AG5" s="9" t="s">
        <v>27</v>
      </c>
      <c r="AH5" s="9" t="s">
        <v>28</v>
      </c>
      <c r="AI5" s="9" t="s">
        <v>29</v>
      </c>
      <c r="AJ5" s="9" t="s">
        <v>30</v>
      </c>
      <c r="AK5" s="9" t="s">
        <v>31</v>
      </c>
      <c r="AL5" s="9" t="s">
        <v>32</v>
      </c>
      <c r="AM5" s="9" t="s">
        <v>33</v>
      </c>
      <c r="AN5" s="9" t="s">
        <v>34</v>
      </c>
      <c r="AO5" s="9" t="s">
        <v>35</v>
      </c>
      <c r="AP5" s="9" t="s">
        <v>36</v>
      </c>
      <c r="AQ5" s="9" t="s">
        <v>37</v>
      </c>
      <c r="AR5" s="9" t="s">
        <v>38</v>
      </c>
      <c r="AS5" s="9" t="s">
        <v>39</v>
      </c>
      <c r="AT5" s="9" t="s">
        <v>49</v>
      </c>
      <c r="AU5" s="9" t="s">
        <v>50</v>
      </c>
      <c r="AV5" s="9" t="s">
        <v>51</v>
      </c>
      <c r="AW5" s="9" t="s">
        <v>52</v>
      </c>
      <c r="AX5" s="9" t="s">
        <v>53</v>
      </c>
      <c r="AY5" s="9" t="s">
        <v>54</v>
      </c>
      <c r="AZ5" s="9" t="s">
        <v>55</v>
      </c>
      <c r="BA5" s="9" t="s">
        <v>56</v>
      </c>
      <c r="BB5" s="9" t="s">
        <v>57</v>
      </c>
      <c r="BC5" s="9" t="s">
        <v>58</v>
      </c>
      <c r="BD5" s="9" t="s">
        <v>59</v>
      </c>
      <c r="BE5" s="9" t="s">
        <v>60</v>
      </c>
      <c r="BF5" s="9" t="s">
        <v>61</v>
      </c>
      <c r="BG5" s="9" t="s">
        <v>62</v>
      </c>
      <c r="BH5" s="9" t="s">
        <v>63</v>
      </c>
      <c r="BI5" s="9" t="s">
        <v>64</v>
      </c>
      <c r="BJ5" s="9" t="s">
        <v>65</v>
      </c>
      <c r="BK5" s="9" t="s">
        <v>66</v>
      </c>
      <c r="BL5" s="9" t="s">
        <v>149</v>
      </c>
      <c r="BM5" s="9" t="s">
        <v>181</v>
      </c>
      <c r="BN5" s="9" t="s">
        <v>245</v>
      </c>
      <c r="BO5" s="9" t="s">
        <v>246</v>
      </c>
      <c r="BP5" s="9" t="s">
        <v>247</v>
      </c>
      <c r="BQ5" s="9" t="s">
        <v>248</v>
      </c>
      <c r="BR5" s="9" t="s">
        <v>249</v>
      </c>
      <c r="BS5" s="9" t="s">
        <v>252</v>
      </c>
      <c r="BT5" s="9" t="s">
        <v>253</v>
      </c>
      <c r="BU5" s="9" t="s">
        <v>254</v>
      </c>
      <c r="BV5" s="9" t="s">
        <v>255</v>
      </c>
      <c r="BW5" s="9" t="s">
        <v>256</v>
      </c>
      <c r="BX5" s="9" t="s">
        <v>257</v>
      </c>
      <c r="BY5" s="9" t="s">
        <v>258</v>
      </c>
      <c r="BZ5" s="9" t="s">
        <v>259</v>
      </c>
      <c r="CA5" s="9" t="s">
        <v>260</v>
      </c>
      <c r="CB5" s="9" t="s">
        <v>261</v>
      </c>
      <c r="CC5" s="9" t="s">
        <v>262</v>
      </c>
      <c r="CD5" s="9" t="s">
        <v>276</v>
      </c>
      <c r="CE5" s="9" t="s">
        <v>277</v>
      </c>
      <c r="CF5" s="9" t="s">
        <v>278</v>
      </c>
      <c r="CG5" s="9" t="s">
        <v>279</v>
      </c>
      <c r="CH5" s="9" t="s">
        <v>280</v>
      </c>
      <c r="CI5" s="9" t="s">
        <v>281</v>
      </c>
      <c r="CJ5" s="9" t="s">
        <v>282</v>
      </c>
      <c r="CK5" s="9" t="s">
        <v>283</v>
      </c>
      <c r="CL5" s="9" t="s">
        <v>284</v>
      </c>
      <c r="CM5" s="9" t="s">
        <v>285</v>
      </c>
      <c r="CN5" s="9" t="s">
        <v>286</v>
      </c>
      <c r="CO5" s="9" t="s">
        <v>287</v>
      </c>
      <c r="CP5" s="9" t="s">
        <v>293</v>
      </c>
      <c r="CQ5" s="9" t="s">
        <v>294</v>
      </c>
      <c r="CR5" s="9" t="s">
        <v>295</v>
      </c>
      <c r="CS5" s="9" t="s">
        <v>296</v>
      </c>
      <c r="CT5" s="9" t="s">
        <v>297</v>
      </c>
      <c r="CU5" s="9" t="s">
        <v>298</v>
      </c>
      <c r="CV5" s="9" t="s">
        <v>299</v>
      </c>
      <c r="CW5" s="9" t="s">
        <v>300</v>
      </c>
      <c r="CX5" s="9" t="s">
        <v>301</v>
      </c>
      <c r="CY5" s="9" t="s">
        <v>302</v>
      </c>
      <c r="CZ5" s="9" t="s">
        <v>303</v>
      </c>
      <c r="DA5" s="9" t="s">
        <v>304</v>
      </c>
    </row>
    <row r="6" spans="1:109" s="1" customFormat="1" ht="12" x14ac:dyDescent="0.2"/>
    <row r="7" spans="1:109" s="2" customFormat="1" x14ac:dyDescent="0.25">
      <c r="B7" s="295" t="s">
        <v>108</v>
      </c>
      <c r="C7" s="295"/>
      <c r="D7" s="295"/>
      <c r="E7" s="295"/>
      <c r="F7" s="89"/>
      <c r="G7" s="89"/>
      <c r="J7" s="2" t="s">
        <v>109</v>
      </c>
    </row>
    <row r="8" spans="1:109" x14ac:dyDescent="0.25">
      <c r="A8" s="42" t="s">
        <v>99</v>
      </c>
      <c r="B8" s="105" t="s">
        <v>291</v>
      </c>
      <c r="C8" s="105" t="s">
        <v>6</v>
      </c>
      <c r="D8" s="105" t="s">
        <v>7</v>
      </c>
      <c r="E8" s="105" t="s">
        <v>168</v>
      </c>
      <c r="F8" s="105" t="s">
        <v>263</v>
      </c>
      <c r="G8" s="105" t="s">
        <v>288</v>
      </c>
      <c r="H8" s="105" t="s">
        <v>290</v>
      </c>
      <c r="I8" s="105" t="s">
        <v>305</v>
      </c>
      <c r="J8" s="15"/>
      <c r="K8" s="15"/>
      <c r="L8" s="15"/>
      <c r="M8" s="15"/>
      <c r="N8" s="15"/>
      <c r="O8" s="15"/>
      <c r="P8" s="15"/>
      <c r="Q8" s="15"/>
    </row>
    <row r="9" spans="1:109" s="83" customFormat="1" x14ac:dyDescent="0.25">
      <c r="A9" s="17" t="s">
        <v>100</v>
      </c>
      <c r="B9" s="44">
        <f>SUM(J9:U9)</f>
        <v>0</v>
      </c>
      <c r="C9" s="44">
        <f>SUM(V9:AG9)</f>
        <v>8851713.5414737649</v>
      </c>
      <c r="D9" s="44">
        <f>SUM(AH9:AS9)</f>
        <v>14037588.543827157</v>
      </c>
      <c r="E9" s="44">
        <f>SUM(AT9:BE9)</f>
        <v>53786955.756944425</v>
      </c>
      <c r="F9" s="44">
        <f>SUM(BF9:BQ9)</f>
        <v>53786955.756944425</v>
      </c>
      <c r="G9" s="44">
        <f>SUM(BR9:CC9)</f>
        <v>53786955.756944425</v>
      </c>
      <c r="H9" s="44">
        <f>SUM(CD9:CO9)</f>
        <v>53786955.756944425</v>
      </c>
      <c r="I9" s="44">
        <f>SUM(CP9:DA9)</f>
        <v>53786955.756944425</v>
      </c>
      <c r="J9" s="133">
        <v>0</v>
      </c>
      <c r="K9" s="14">
        <f>Rev!J20</f>
        <v>0</v>
      </c>
      <c r="L9" s="14">
        <f>Rev!K20</f>
        <v>0</v>
      </c>
      <c r="M9" s="14">
        <f>Rev!L20</f>
        <v>0</v>
      </c>
      <c r="N9" s="14">
        <f>Rev!M20</f>
        <v>0</v>
      </c>
      <c r="O9" s="14">
        <f>Rev!N20</f>
        <v>0</v>
      </c>
      <c r="P9" s="14">
        <f>Rev!O20</f>
        <v>0</v>
      </c>
      <c r="Q9" s="14">
        <f>Rev!P20</f>
        <v>0</v>
      </c>
      <c r="R9" s="14">
        <f>Rev!Q20</f>
        <v>0</v>
      </c>
      <c r="S9" s="14">
        <f>Rev!R20</f>
        <v>0</v>
      </c>
      <c r="T9" s="14">
        <f>Rev!S20</f>
        <v>0</v>
      </c>
      <c r="U9" s="14">
        <f>Rev!T20</f>
        <v>0</v>
      </c>
      <c r="V9" s="14">
        <f>Rev!U20</f>
        <v>0</v>
      </c>
      <c r="W9" s="14">
        <f>Rev!V20</f>
        <v>804690.17361111112</v>
      </c>
      <c r="X9" s="14">
        <f>Rev!W20</f>
        <v>804690.17361111112</v>
      </c>
      <c r="Y9" s="14">
        <f>Rev!X20</f>
        <v>804690.17361111112</v>
      </c>
      <c r="Z9" s="14">
        <f>Rev!Y20</f>
        <v>804690.17361111112</v>
      </c>
      <c r="AA9" s="14">
        <f>Rev!Z20</f>
        <v>804690.17361111112</v>
      </c>
      <c r="AB9" s="14">
        <f>Rev!AA20</f>
        <v>804690.17361111112</v>
      </c>
      <c r="AC9" s="14">
        <f>Rev!AB20</f>
        <v>804690.17361111112</v>
      </c>
      <c r="AD9" s="14">
        <f>Rev!AC20</f>
        <v>804690.17361111112</v>
      </c>
      <c r="AE9" s="14">
        <f>Rev!AD20</f>
        <v>804690.17361111112</v>
      </c>
      <c r="AF9" s="14">
        <f>Rev!AE20</f>
        <v>804690.17361111112</v>
      </c>
      <c r="AG9" s="14">
        <f>Rev!AF20</f>
        <v>804811.80536265427</v>
      </c>
      <c r="AH9" s="14">
        <f>Rev!AG20</f>
        <v>877349.28398919746</v>
      </c>
      <c r="AI9" s="14">
        <f>Rev!AH20</f>
        <v>877349.28398919746</v>
      </c>
      <c r="AJ9" s="14">
        <f>Rev!AI20</f>
        <v>877349.28398919746</v>
      </c>
      <c r="AK9" s="14">
        <f>Rev!AJ20</f>
        <v>877349.28398919746</v>
      </c>
      <c r="AL9" s="14">
        <f>Rev!AK20</f>
        <v>877349.28398919746</v>
      </c>
      <c r="AM9" s="14">
        <f>Rev!AL20</f>
        <v>877349.28398919746</v>
      </c>
      <c r="AN9" s="14">
        <f>Rev!AM20</f>
        <v>877349.28398919746</v>
      </c>
      <c r="AO9" s="14">
        <f>Rev!AN20</f>
        <v>877349.28398919746</v>
      </c>
      <c r="AP9" s="14">
        <f>Rev!AO20</f>
        <v>877349.28398919746</v>
      </c>
      <c r="AQ9" s="14">
        <f>Rev!AP20</f>
        <v>877349.28398919746</v>
      </c>
      <c r="AR9" s="14">
        <f>Rev!AQ20</f>
        <v>877349.28398919746</v>
      </c>
      <c r="AS9" s="14">
        <f>Rev!AR20</f>
        <v>4386746.4199459879</v>
      </c>
      <c r="AT9" s="14">
        <f>Rev!AS20</f>
        <v>4482246.3130787034</v>
      </c>
      <c r="AU9" s="14">
        <f>Rev!AT20</f>
        <v>4482246.3130787034</v>
      </c>
      <c r="AV9" s="14">
        <f>Rev!AU20</f>
        <v>4482246.3130787034</v>
      </c>
      <c r="AW9" s="14">
        <f>Rev!AV20</f>
        <v>4482246.3130787034</v>
      </c>
      <c r="AX9" s="14">
        <f>Rev!AW20</f>
        <v>4482246.3130787034</v>
      </c>
      <c r="AY9" s="14">
        <f>Rev!AX20</f>
        <v>4482246.3130787034</v>
      </c>
      <c r="AZ9" s="14">
        <f>Rev!AY20</f>
        <v>4482246.3130787034</v>
      </c>
      <c r="BA9" s="14">
        <f>Rev!AZ20</f>
        <v>4482246.3130787034</v>
      </c>
      <c r="BB9" s="14">
        <f>Rev!BA20</f>
        <v>4482246.3130787034</v>
      </c>
      <c r="BC9" s="14">
        <f>Rev!BB20</f>
        <v>4482246.3130787034</v>
      </c>
      <c r="BD9" s="14">
        <f>Rev!BC20</f>
        <v>4482246.3130787034</v>
      </c>
      <c r="BE9" s="14">
        <f>Rev!BD20</f>
        <v>4482246.3130787034</v>
      </c>
      <c r="BF9" s="14">
        <f>Rev!BE20</f>
        <v>4482246.3130787034</v>
      </c>
      <c r="BG9" s="14">
        <f>Rev!BF20</f>
        <v>4482246.3130787034</v>
      </c>
      <c r="BH9" s="14">
        <f>Rev!BG20</f>
        <v>4482246.3130787034</v>
      </c>
      <c r="BI9" s="14">
        <f>Rev!BH20</f>
        <v>4482246.3130787034</v>
      </c>
      <c r="BJ9" s="14">
        <f>Rev!BI20</f>
        <v>4482246.3130787034</v>
      </c>
      <c r="BK9" s="14">
        <f>Rev!BJ20</f>
        <v>4482246.3130787034</v>
      </c>
      <c r="BL9" s="14">
        <f>Rev!BK20</f>
        <v>4482246.3130787034</v>
      </c>
      <c r="BM9" s="14">
        <f>Rev!BL20</f>
        <v>4482246.3130787034</v>
      </c>
      <c r="BN9" s="14">
        <f>Rev!BM20</f>
        <v>4482246.3130787034</v>
      </c>
      <c r="BO9" s="14">
        <f>Rev!BN20</f>
        <v>4482246.3130787034</v>
      </c>
      <c r="BP9" s="14">
        <f>Rev!BO20</f>
        <v>4482246.3130787034</v>
      </c>
      <c r="BQ9" s="14">
        <f>Rev!BP20</f>
        <v>4482246.3130787034</v>
      </c>
      <c r="BR9" s="14">
        <f>Rev!BQ20</f>
        <v>4482246.3130787034</v>
      </c>
      <c r="BS9" s="14">
        <f>Rev!BR20</f>
        <v>4482246.3130787034</v>
      </c>
      <c r="BT9" s="14">
        <f>Rev!BS20</f>
        <v>4482246.3130787034</v>
      </c>
      <c r="BU9" s="14">
        <f>Rev!BT20</f>
        <v>4482246.3130787034</v>
      </c>
      <c r="BV9" s="14">
        <f>Rev!BU20</f>
        <v>4482246.3130787034</v>
      </c>
      <c r="BW9" s="14">
        <f>Rev!BV20</f>
        <v>4482246.3130787034</v>
      </c>
      <c r="BX9" s="14">
        <f>Rev!BW20</f>
        <v>4482246.3130787034</v>
      </c>
      <c r="BY9" s="14">
        <f>Rev!BX20</f>
        <v>4482246.3130787034</v>
      </c>
      <c r="BZ9" s="14">
        <f>Rev!BY20</f>
        <v>4482246.3130787034</v>
      </c>
      <c r="CA9" s="14">
        <f>Rev!BZ20</f>
        <v>4482246.3130787034</v>
      </c>
      <c r="CB9" s="14">
        <f>Rev!CA20</f>
        <v>4482246.3130787034</v>
      </c>
      <c r="CC9" s="14">
        <f>Rev!CB20</f>
        <v>4482246.3130787034</v>
      </c>
      <c r="CD9" s="14">
        <f>Rev!CC20</f>
        <v>4482246.3130787034</v>
      </c>
      <c r="CE9" s="14">
        <f>Rev!CD20</f>
        <v>4482246.3130787034</v>
      </c>
      <c r="CF9" s="14">
        <f>Rev!CE20</f>
        <v>4482246.3130787034</v>
      </c>
      <c r="CG9" s="14">
        <f>Rev!CF20</f>
        <v>4482246.3130787034</v>
      </c>
      <c r="CH9" s="14">
        <f>Rev!CG20</f>
        <v>4482246.3130787034</v>
      </c>
      <c r="CI9" s="14">
        <f>Rev!CH20</f>
        <v>4482246.3130787034</v>
      </c>
      <c r="CJ9" s="14">
        <f>Rev!CI20</f>
        <v>4482246.3130787034</v>
      </c>
      <c r="CK9" s="14">
        <f>Rev!CJ20</f>
        <v>4482246.3130787034</v>
      </c>
      <c r="CL9" s="14">
        <f>Rev!CK20</f>
        <v>4482246.3130787034</v>
      </c>
      <c r="CM9" s="14">
        <f>Rev!CL20</f>
        <v>4482246.3130787034</v>
      </c>
      <c r="CN9" s="14">
        <f>Rev!CM20</f>
        <v>4482246.3130787034</v>
      </c>
      <c r="CO9" s="14">
        <f>Rev!CN20</f>
        <v>4482246.3130787034</v>
      </c>
      <c r="CP9" s="14">
        <f>Rev!CO20</f>
        <v>4482246.3130787034</v>
      </c>
      <c r="CQ9" s="14">
        <f>Rev!CP20</f>
        <v>4482246.3130787034</v>
      </c>
      <c r="CR9" s="14">
        <f>Rev!CQ20</f>
        <v>4482246.3130787034</v>
      </c>
      <c r="CS9" s="14">
        <f>Rev!CR20</f>
        <v>4482246.3130787034</v>
      </c>
      <c r="CT9" s="14">
        <f>Rev!CS20</f>
        <v>4482246.3130787034</v>
      </c>
      <c r="CU9" s="14">
        <f>Rev!CT20</f>
        <v>4482246.3130787034</v>
      </c>
      <c r="CV9" s="14">
        <f>Rev!CU20</f>
        <v>4482246.3130787034</v>
      </c>
      <c r="CW9" s="14">
        <f>Rev!CV20</f>
        <v>4482246.3130787034</v>
      </c>
      <c r="CX9" s="14">
        <f>Rev!CW20</f>
        <v>4482246.3130787034</v>
      </c>
      <c r="CY9" s="14">
        <f>Rev!CX20</f>
        <v>4482246.3130787034</v>
      </c>
      <c r="CZ9" s="14">
        <f>Rev!CY20</f>
        <v>4482246.3130787034</v>
      </c>
      <c r="DA9" s="14">
        <f>Rev!CZ20</f>
        <v>4482246.3130787034</v>
      </c>
      <c r="DB9" s="14"/>
      <c r="DC9" s="14"/>
      <c r="DD9" s="14"/>
      <c r="DE9" s="14"/>
    </row>
    <row r="10" spans="1:109" s="83" customFormat="1" x14ac:dyDescent="0.25">
      <c r="A10" s="17" t="s">
        <v>101</v>
      </c>
      <c r="B10" s="44">
        <f>SUM(J10:T10)</f>
        <v>155000000</v>
      </c>
      <c r="C10" s="44">
        <f>SUM(U10:AG10)</f>
        <v>0</v>
      </c>
      <c r="D10" s="44">
        <f>SUM(AH10:AS10)</f>
        <v>0</v>
      </c>
      <c r="E10" s="44">
        <f>SUM(AT10:BE10)</f>
        <v>0</v>
      </c>
      <c r="F10" s="44">
        <f>SUM(BF10:BQ10)</f>
        <v>0</v>
      </c>
      <c r="G10" s="44">
        <f>SUM(BR10:CC10)</f>
        <v>0</v>
      </c>
      <c r="H10" s="44">
        <f>SUM(CD10:CO10)</f>
        <v>0</v>
      </c>
      <c r="I10" s="44"/>
      <c r="J10" s="291">
        <v>155000000</v>
      </c>
      <c r="K10" s="44"/>
      <c r="L10" s="44"/>
      <c r="P10" s="44"/>
      <c r="S10" s="188"/>
      <c r="U10" s="188"/>
      <c r="V10" s="44"/>
      <c r="AG10" s="128"/>
      <c r="AS10" s="188"/>
      <c r="BL10" s="44"/>
      <c r="BQ10" s="275"/>
      <c r="CC10" s="188"/>
      <c r="CO10" s="188"/>
    </row>
    <row r="11" spans="1:109" x14ac:dyDescent="0.25">
      <c r="B11" s="44"/>
      <c r="C11" s="44"/>
      <c r="D11" s="280"/>
      <c r="E11" s="44"/>
      <c r="G11" s="44"/>
      <c r="H11" s="44"/>
      <c r="I11" s="44"/>
      <c r="J11" s="270"/>
      <c r="K11" s="274"/>
      <c r="L11" s="15"/>
      <c r="BQ11" s="270"/>
      <c r="BR11" s="274"/>
      <c r="CC11" s="270"/>
      <c r="CD11" s="274"/>
      <c r="CQ11" s="15"/>
    </row>
    <row r="12" spans="1:109" x14ac:dyDescent="0.25">
      <c r="A12" s="42" t="s">
        <v>102</v>
      </c>
      <c r="B12" s="44"/>
      <c r="C12" s="44"/>
      <c r="D12" s="44"/>
      <c r="E12" s="44"/>
      <c r="F12" s="44"/>
      <c r="G12" s="44"/>
      <c r="H12" s="44"/>
      <c r="I12" s="4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</row>
    <row r="13" spans="1:109" x14ac:dyDescent="0.25">
      <c r="A13" s="17" t="s">
        <v>309</v>
      </c>
      <c r="B13" s="44">
        <f>SUM(J13:DA13)</f>
        <v>7750000</v>
      </c>
      <c r="C13" s="44"/>
      <c r="D13" s="44"/>
      <c r="E13" s="44"/>
      <c r="F13" s="44"/>
      <c r="G13" s="44"/>
      <c r="H13" s="44"/>
      <c r="I13" s="44"/>
      <c r="J13" s="16">
        <f>J10*0.05</f>
        <v>7750000</v>
      </c>
      <c r="K13" s="16">
        <f t="shared" ref="K13:BV13" si="3">K10*0.03</f>
        <v>0</v>
      </c>
      <c r="L13" s="16">
        <f t="shared" si="3"/>
        <v>0</v>
      </c>
      <c r="M13" s="16">
        <f t="shared" si="3"/>
        <v>0</v>
      </c>
      <c r="N13" s="16">
        <f t="shared" si="3"/>
        <v>0</v>
      </c>
      <c r="O13" s="16">
        <f t="shared" si="3"/>
        <v>0</v>
      </c>
      <c r="P13" s="16">
        <f t="shared" si="3"/>
        <v>0</v>
      </c>
      <c r="Q13" s="16">
        <f t="shared" si="3"/>
        <v>0</v>
      </c>
      <c r="R13" s="16">
        <f t="shared" si="3"/>
        <v>0</v>
      </c>
      <c r="S13" s="16">
        <f t="shared" si="3"/>
        <v>0</v>
      </c>
      <c r="T13" s="16">
        <f t="shared" si="3"/>
        <v>0</v>
      </c>
      <c r="U13" s="16">
        <f t="shared" si="3"/>
        <v>0</v>
      </c>
      <c r="V13" s="16">
        <f t="shared" si="3"/>
        <v>0</v>
      </c>
      <c r="W13" s="16">
        <f t="shared" si="3"/>
        <v>0</v>
      </c>
      <c r="X13" s="16">
        <f t="shared" si="3"/>
        <v>0</v>
      </c>
      <c r="Y13" s="16">
        <f t="shared" si="3"/>
        <v>0</v>
      </c>
      <c r="Z13" s="16">
        <f t="shared" si="3"/>
        <v>0</v>
      </c>
      <c r="AA13" s="16">
        <f t="shared" si="3"/>
        <v>0</v>
      </c>
      <c r="AB13" s="16">
        <f t="shared" si="3"/>
        <v>0</v>
      </c>
      <c r="AC13" s="16">
        <f t="shared" si="3"/>
        <v>0</v>
      </c>
      <c r="AD13" s="16">
        <f t="shared" si="3"/>
        <v>0</v>
      </c>
      <c r="AE13" s="16">
        <f t="shared" si="3"/>
        <v>0</v>
      </c>
      <c r="AF13" s="16">
        <f t="shared" si="3"/>
        <v>0</v>
      </c>
      <c r="AG13" s="16">
        <f t="shared" si="3"/>
        <v>0</v>
      </c>
      <c r="AH13" s="16">
        <f t="shared" si="3"/>
        <v>0</v>
      </c>
      <c r="AI13" s="16">
        <f t="shared" si="3"/>
        <v>0</v>
      </c>
      <c r="AJ13" s="16">
        <f t="shared" si="3"/>
        <v>0</v>
      </c>
      <c r="AK13" s="16">
        <f t="shared" si="3"/>
        <v>0</v>
      </c>
      <c r="AL13" s="16">
        <f t="shared" si="3"/>
        <v>0</v>
      </c>
      <c r="AM13" s="16">
        <f t="shared" si="3"/>
        <v>0</v>
      </c>
      <c r="AN13" s="16">
        <f t="shared" si="3"/>
        <v>0</v>
      </c>
      <c r="AO13" s="16">
        <f t="shared" si="3"/>
        <v>0</v>
      </c>
      <c r="AP13" s="16">
        <f t="shared" si="3"/>
        <v>0</v>
      </c>
      <c r="AQ13" s="16">
        <f t="shared" si="3"/>
        <v>0</v>
      </c>
      <c r="AR13" s="16">
        <f t="shared" si="3"/>
        <v>0</v>
      </c>
      <c r="AS13" s="16">
        <f t="shared" si="3"/>
        <v>0</v>
      </c>
      <c r="AT13" s="16">
        <f t="shared" si="3"/>
        <v>0</v>
      </c>
      <c r="AU13" s="16">
        <f t="shared" si="3"/>
        <v>0</v>
      </c>
      <c r="AV13" s="16">
        <f t="shared" si="3"/>
        <v>0</v>
      </c>
      <c r="AW13" s="16">
        <f t="shared" si="3"/>
        <v>0</v>
      </c>
      <c r="AX13" s="16">
        <f t="shared" si="3"/>
        <v>0</v>
      </c>
      <c r="AY13" s="16">
        <f t="shared" si="3"/>
        <v>0</v>
      </c>
      <c r="AZ13" s="16">
        <f t="shared" si="3"/>
        <v>0</v>
      </c>
      <c r="BA13" s="16">
        <f t="shared" si="3"/>
        <v>0</v>
      </c>
      <c r="BB13" s="16">
        <f t="shared" si="3"/>
        <v>0</v>
      </c>
      <c r="BC13" s="16">
        <f t="shared" si="3"/>
        <v>0</v>
      </c>
      <c r="BD13" s="16">
        <f t="shared" si="3"/>
        <v>0</v>
      </c>
      <c r="BE13" s="16">
        <f t="shared" si="3"/>
        <v>0</v>
      </c>
      <c r="BF13" s="16">
        <f t="shared" si="3"/>
        <v>0</v>
      </c>
      <c r="BG13" s="16">
        <f t="shared" si="3"/>
        <v>0</v>
      </c>
      <c r="BH13" s="16">
        <f t="shared" si="3"/>
        <v>0</v>
      </c>
      <c r="BI13" s="16">
        <f t="shared" si="3"/>
        <v>0</v>
      </c>
      <c r="BJ13" s="16">
        <f t="shared" si="3"/>
        <v>0</v>
      </c>
      <c r="BK13" s="16">
        <f t="shared" si="3"/>
        <v>0</v>
      </c>
      <c r="BL13" s="16">
        <f t="shared" si="3"/>
        <v>0</v>
      </c>
      <c r="BM13" s="16">
        <f t="shared" si="3"/>
        <v>0</v>
      </c>
      <c r="BN13" s="16">
        <f t="shared" si="3"/>
        <v>0</v>
      </c>
      <c r="BO13" s="16">
        <f t="shared" si="3"/>
        <v>0</v>
      </c>
      <c r="BP13" s="16">
        <f t="shared" si="3"/>
        <v>0</v>
      </c>
      <c r="BQ13" s="16">
        <f t="shared" si="3"/>
        <v>0</v>
      </c>
      <c r="BR13" s="16">
        <f t="shared" si="3"/>
        <v>0</v>
      </c>
      <c r="BS13" s="16">
        <f t="shared" si="3"/>
        <v>0</v>
      </c>
      <c r="BT13" s="16">
        <f t="shared" si="3"/>
        <v>0</v>
      </c>
      <c r="BU13" s="16">
        <f t="shared" si="3"/>
        <v>0</v>
      </c>
      <c r="BV13" s="16">
        <f t="shared" si="3"/>
        <v>0</v>
      </c>
      <c r="BW13" s="16">
        <f t="shared" ref="BW13:DA13" si="4">BW10*0.03</f>
        <v>0</v>
      </c>
      <c r="BX13" s="16">
        <f t="shared" si="4"/>
        <v>0</v>
      </c>
      <c r="BY13" s="16">
        <f t="shared" si="4"/>
        <v>0</v>
      </c>
      <c r="BZ13" s="16">
        <f t="shared" si="4"/>
        <v>0</v>
      </c>
      <c r="CA13" s="16">
        <f t="shared" si="4"/>
        <v>0</v>
      </c>
      <c r="CB13" s="16">
        <f t="shared" si="4"/>
        <v>0</v>
      </c>
      <c r="CC13" s="16">
        <f t="shared" si="4"/>
        <v>0</v>
      </c>
      <c r="CD13" s="16">
        <f t="shared" si="4"/>
        <v>0</v>
      </c>
      <c r="CE13" s="16">
        <f t="shared" si="4"/>
        <v>0</v>
      </c>
      <c r="CF13" s="16">
        <f t="shared" si="4"/>
        <v>0</v>
      </c>
      <c r="CG13" s="16">
        <f t="shared" si="4"/>
        <v>0</v>
      </c>
      <c r="CH13" s="16">
        <f t="shared" si="4"/>
        <v>0</v>
      </c>
      <c r="CI13" s="16">
        <f t="shared" si="4"/>
        <v>0</v>
      </c>
      <c r="CJ13" s="16">
        <f t="shared" si="4"/>
        <v>0</v>
      </c>
      <c r="CK13" s="16">
        <f t="shared" si="4"/>
        <v>0</v>
      </c>
      <c r="CL13" s="16">
        <f t="shared" si="4"/>
        <v>0</v>
      </c>
      <c r="CM13" s="16">
        <f t="shared" si="4"/>
        <v>0</v>
      </c>
      <c r="CN13" s="16">
        <f t="shared" si="4"/>
        <v>0</v>
      </c>
      <c r="CO13" s="16">
        <f t="shared" si="4"/>
        <v>0</v>
      </c>
      <c r="CP13" s="16">
        <f t="shared" si="4"/>
        <v>0</v>
      </c>
      <c r="CQ13" s="16">
        <f t="shared" si="4"/>
        <v>0</v>
      </c>
      <c r="CR13" s="16">
        <f t="shared" si="4"/>
        <v>0</v>
      </c>
      <c r="CS13" s="16">
        <f t="shared" si="4"/>
        <v>0</v>
      </c>
      <c r="CT13" s="16">
        <f t="shared" si="4"/>
        <v>0</v>
      </c>
      <c r="CU13" s="16">
        <f t="shared" si="4"/>
        <v>0</v>
      </c>
      <c r="CV13" s="16">
        <f t="shared" si="4"/>
        <v>0</v>
      </c>
      <c r="CW13" s="16">
        <f t="shared" si="4"/>
        <v>0</v>
      </c>
      <c r="CX13" s="16">
        <f t="shared" si="4"/>
        <v>0</v>
      </c>
      <c r="CY13" s="16">
        <f t="shared" si="4"/>
        <v>0</v>
      </c>
      <c r="CZ13" s="16">
        <f t="shared" si="4"/>
        <v>0</v>
      </c>
      <c r="DA13" s="16">
        <f t="shared" si="4"/>
        <v>0</v>
      </c>
      <c r="DB13" s="16"/>
      <c r="DC13" s="16"/>
      <c r="DD13" s="16"/>
      <c r="DE13" s="16"/>
    </row>
    <row r="14" spans="1:109" s="83" customFormat="1" x14ac:dyDescent="0.25">
      <c r="A14" s="17" t="s">
        <v>103</v>
      </c>
      <c r="B14" s="44">
        <f>SUM(J14:U14)</f>
        <v>1705000</v>
      </c>
      <c r="C14" s="44">
        <f>SUM(V14:AG14)</f>
        <v>8525000</v>
      </c>
      <c r="D14" s="44">
        <f>SUM(AH14:AS14)</f>
        <v>8525000</v>
      </c>
      <c r="E14" s="44">
        <f>SUM(AT14:BE14)</f>
        <v>8525000</v>
      </c>
      <c r="F14" s="44">
        <f>SUM(BF14:BQ14)</f>
        <v>8525000</v>
      </c>
      <c r="G14" s="44">
        <f>SUM(BR14:CC14)</f>
        <v>8525000</v>
      </c>
      <c r="H14" s="44">
        <f>SUM(CD14:CO14)</f>
        <v>8525000</v>
      </c>
      <c r="I14" s="44">
        <f>SUM(CP14:DA14)</f>
        <v>8525000</v>
      </c>
      <c r="J14" s="44">
        <f>Production!I33+Production!J33</f>
        <v>0</v>
      </c>
      <c r="K14" s="44">
        <f>Production!K33</f>
        <v>0</v>
      </c>
      <c r="L14" s="44">
        <f>Production!L33</f>
        <v>0</v>
      </c>
      <c r="M14" s="44">
        <f>Production!M33</f>
        <v>0</v>
      </c>
      <c r="N14" s="44">
        <f>Production!N33</f>
        <v>0</v>
      </c>
      <c r="O14" s="44">
        <f>Production!O33</f>
        <v>0</v>
      </c>
      <c r="P14" s="44">
        <f>Production!P33</f>
        <v>0</v>
      </c>
      <c r="Q14" s="44">
        <f>Production!Q33</f>
        <v>0</v>
      </c>
      <c r="R14" s="44">
        <f>Production!R33</f>
        <v>0</v>
      </c>
      <c r="S14" s="44">
        <f>Production!S33</f>
        <v>1705000</v>
      </c>
      <c r="T14" s="44">
        <f>Production!T33</f>
        <v>0</v>
      </c>
      <c r="U14" s="44">
        <f>Production!U33</f>
        <v>0</v>
      </c>
      <c r="V14" s="44">
        <f>Production!V33</f>
        <v>0</v>
      </c>
      <c r="W14" s="44">
        <f>Production!W33</f>
        <v>0</v>
      </c>
      <c r="X14" s="44">
        <f>Production!X33</f>
        <v>0</v>
      </c>
      <c r="Y14" s="44">
        <f>Production!Y33</f>
        <v>0</v>
      </c>
      <c r="Z14" s="44">
        <f>Production!AA33</f>
        <v>0</v>
      </c>
      <c r="AA14" s="44">
        <f>Production!AB33</f>
        <v>0</v>
      </c>
      <c r="AB14" s="44">
        <f>Production!AC33</f>
        <v>0</v>
      </c>
      <c r="AC14" s="44">
        <f>Production!AD33</f>
        <v>0</v>
      </c>
      <c r="AD14" s="44">
        <f>Production!AE33</f>
        <v>8525000</v>
      </c>
      <c r="AE14" s="44">
        <f>Production!AF33</f>
        <v>0</v>
      </c>
      <c r="AF14" s="44">
        <f>Production!AG33</f>
        <v>0</v>
      </c>
      <c r="AG14" s="44">
        <f>Production!AH33</f>
        <v>0</v>
      </c>
      <c r="AH14" s="44">
        <f>Production!AI33</f>
        <v>0</v>
      </c>
      <c r="AI14" s="44">
        <f>Production!AJ33</f>
        <v>0</v>
      </c>
      <c r="AJ14" s="44">
        <f>Production!AK33</f>
        <v>0</v>
      </c>
      <c r="AK14" s="44">
        <f>Production!AL33</f>
        <v>0</v>
      </c>
      <c r="AL14" s="44">
        <f>Production!AM33</f>
        <v>0</v>
      </c>
      <c r="AM14" s="44">
        <f>Production!AN33</f>
        <v>0</v>
      </c>
      <c r="AN14" s="44">
        <f>Production!AO33</f>
        <v>0</v>
      </c>
      <c r="AO14" s="44">
        <f>Production!AP33</f>
        <v>0</v>
      </c>
      <c r="AP14" s="44">
        <f>Production!AQ33</f>
        <v>8525000</v>
      </c>
      <c r="AQ14" s="44">
        <f>Production!AR33</f>
        <v>0</v>
      </c>
      <c r="AR14" s="44">
        <f>Production!AS33</f>
        <v>0</v>
      </c>
      <c r="AS14" s="44">
        <f>Production!AT33</f>
        <v>0</v>
      </c>
      <c r="AT14" s="44">
        <f>Production!AU33</f>
        <v>0</v>
      </c>
      <c r="AU14" s="44">
        <f>Production!AV33</f>
        <v>0</v>
      </c>
      <c r="AV14" s="44">
        <f>Production!AW33</f>
        <v>0</v>
      </c>
      <c r="AW14" s="44">
        <f>Production!AX33</f>
        <v>0</v>
      </c>
      <c r="AX14" s="44">
        <f>Production!AY33</f>
        <v>0</v>
      </c>
      <c r="AY14" s="44">
        <f>Production!AZ33</f>
        <v>0</v>
      </c>
      <c r="AZ14" s="44">
        <f>Production!BA33</f>
        <v>0</v>
      </c>
      <c r="BA14" s="44">
        <f>Production!BB33</f>
        <v>0</v>
      </c>
      <c r="BB14" s="44">
        <f>Production!BC33</f>
        <v>8525000</v>
      </c>
      <c r="BC14" s="44">
        <f>Production!BD33</f>
        <v>0</v>
      </c>
      <c r="BD14" s="44">
        <f>Production!BE33</f>
        <v>0</v>
      </c>
      <c r="BE14" s="44">
        <f>Production!BF33</f>
        <v>0</v>
      </c>
      <c r="BF14" s="44">
        <f>Production!BG33</f>
        <v>0</v>
      </c>
      <c r="BG14" s="44">
        <f>Production!BH33</f>
        <v>0</v>
      </c>
      <c r="BH14" s="44">
        <f>Production!BI33</f>
        <v>0</v>
      </c>
      <c r="BI14" s="44">
        <f>Production!BJ33</f>
        <v>0</v>
      </c>
      <c r="BJ14" s="44">
        <f>Production!BK33</f>
        <v>0</v>
      </c>
      <c r="BK14" s="44">
        <f>Production!BL33</f>
        <v>0</v>
      </c>
      <c r="BL14" s="44">
        <f>Production!BL33</f>
        <v>0</v>
      </c>
      <c r="BM14" s="44">
        <f>Production!BM33</f>
        <v>0</v>
      </c>
      <c r="BN14" s="44">
        <f>Production!BN33</f>
        <v>0</v>
      </c>
      <c r="BO14" s="44">
        <f>Production!BO33</f>
        <v>8525000</v>
      </c>
      <c r="BP14" s="44">
        <f>Production!BQ33</f>
        <v>0</v>
      </c>
      <c r="BQ14" s="44">
        <f>Production!BR33</f>
        <v>0</v>
      </c>
      <c r="BR14" s="44">
        <f>Production!BS33</f>
        <v>0</v>
      </c>
      <c r="BS14" s="44">
        <f>Production!BT33</f>
        <v>0</v>
      </c>
      <c r="BT14" s="44">
        <f>Production!BU33</f>
        <v>0</v>
      </c>
      <c r="BU14" s="44">
        <f>Production!BV33</f>
        <v>0</v>
      </c>
      <c r="BV14" s="44">
        <f>Production!BW33</f>
        <v>0</v>
      </c>
      <c r="BW14" s="44">
        <f>Production!BX33</f>
        <v>0</v>
      </c>
      <c r="BX14" s="44">
        <f>Production!BY33</f>
        <v>0</v>
      </c>
      <c r="BY14" s="44">
        <f>Production!BZ33</f>
        <v>0</v>
      </c>
      <c r="BZ14" s="44">
        <f>Production!CA33</f>
        <v>8525000</v>
      </c>
      <c r="CA14" s="44">
        <f>Production!CB33</f>
        <v>0</v>
      </c>
      <c r="CB14" s="44">
        <f>Production!CC33</f>
        <v>0</v>
      </c>
      <c r="CC14" s="44">
        <f>Production!CD33</f>
        <v>0</v>
      </c>
      <c r="CD14" s="44">
        <f>Production!CE33</f>
        <v>0</v>
      </c>
      <c r="CE14" s="44">
        <f>Production!CF33</f>
        <v>0</v>
      </c>
      <c r="CF14" s="44">
        <f>Production!CG33</f>
        <v>0</v>
      </c>
      <c r="CG14" s="44">
        <f>Production!CH33</f>
        <v>0</v>
      </c>
      <c r="CH14" s="44">
        <f>Production!CI33</f>
        <v>0</v>
      </c>
      <c r="CI14" s="44">
        <f>Production!CJ33</f>
        <v>0</v>
      </c>
      <c r="CJ14" s="44">
        <f>Production!CK33</f>
        <v>0</v>
      </c>
      <c r="CK14" s="44">
        <f>Production!CL33</f>
        <v>8525000</v>
      </c>
      <c r="CL14" s="44">
        <f>Production!CM33</f>
        <v>0</v>
      </c>
      <c r="CM14" s="44">
        <f>Production!CN33</f>
        <v>0</v>
      </c>
      <c r="CN14" s="44">
        <f>Production!CO33</f>
        <v>0</v>
      </c>
      <c r="CO14" s="44">
        <f>Production!CP33</f>
        <v>0</v>
      </c>
      <c r="CP14" s="44">
        <f>Production!CQ33</f>
        <v>0</v>
      </c>
      <c r="CQ14" s="44">
        <f>Production!CR33</f>
        <v>0</v>
      </c>
      <c r="CR14" s="44">
        <f>Production!CS33</f>
        <v>0</v>
      </c>
      <c r="CS14" s="44">
        <f>Production!CT33</f>
        <v>0</v>
      </c>
      <c r="CT14" s="44">
        <f>Production!CU33</f>
        <v>0</v>
      </c>
      <c r="CU14" s="44">
        <f>Production!CV33</f>
        <v>0</v>
      </c>
      <c r="CV14" s="44">
        <f>Production!CW33</f>
        <v>0</v>
      </c>
      <c r="CW14" s="44">
        <f>Production!CX33</f>
        <v>8525000</v>
      </c>
      <c r="CX14" s="44">
        <f>Production!CY33</f>
        <v>0</v>
      </c>
      <c r="CY14" s="44">
        <f>Production!CZ33</f>
        <v>0</v>
      </c>
      <c r="CZ14" s="44">
        <f>Production!DA33</f>
        <v>0</v>
      </c>
      <c r="DA14" s="44">
        <f>Production!DB33</f>
        <v>0</v>
      </c>
      <c r="DB14" s="44"/>
      <c r="DC14" s="44"/>
      <c r="DD14" s="44"/>
      <c r="DE14" s="44"/>
    </row>
    <row r="15" spans="1:109" x14ac:dyDescent="0.25">
      <c r="A15" s="17" t="s">
        <v>227</v>
      </c>
      <c r="B15" s="44">
        <f>SUM(J15:U15)</f>
        <v>10388258.333333336</v>
      </c>
      <c r="C15" s="44">
        <f>SUM(V15:AG15)</f>
        <v>13171149.999999996</v>
      </c>
      <c r="D15" s="44">
        <f>SUM(AH15:AS15)</f>
        <v>20918637.500000004</v>
      </c>
      <c r="E15" s="44">
        <f>SUM(AT15:BE15)</f>
        <v>26364500.000000004</v>
      </c>
      <c r="F15" s="44">
        <f>SUM(BF15:BQ15)</f>
        <v>26864500.000000011</v>
      </c>
      <c r="G15" s="44">
        <f>SUM(BR15:CC15)</f>
        <v>26864500.000000011</v>
      </c>
      <c r="H15" s="44">
        <f>SUM(CD15:CO15)</f>
        <v>26439500.000000011</v>
      </c>
      <c r="I15" s="44">
        <f>SUM(CP15:DA15)</f>
        <v>26439500.000000011</v>
      </c>
      <c r="J15" s="44">
        <f>OpEx!J34</f>
        <v>793583.33333333326</v>
      </c>
      <c r="K15" s="44">
        <f>OpEx!K34</f>
        <v>786708.33333333326</v>
      </c>
      <c r="L15" s="44">
        <f>OpEx!L34</f>
        <v>786708.33333333326</v>
      </c>
      <c r="M15" s="44">
        <f>OpEx!M34</f>
        <v>786708.33333333326</v>
      </c>
      <c r="N15" s="44">
        <f>OpEx!N34</f>
        <v>804208.33333333326</v>
      </c>
      <c r="O15" s="44">
        <f>OpEx!O34</f>
        <v>921916.66666666663</v>
      </c>
      <c r="P15" s="44">
        <f>OpEx!P34</f>
        <v>904416.66666666663</v>
      </c>
      <c r="Q15" s="44">
        <f>OpEx!Q34</f>
        <v>904416.66666666663</v>
      </c>
      <c r="R15" s="44">
        <f>OpEx!R34</f>
        <v>904416.66666666663</v>
      </c>
      <c r="S15" s="44">
        <f>OpEx!S34</f>
        <v>922308.33333333326</v>
      </c>
      <c r="T15" s="44">
        <f>OpEx!T34</f>
        <v>936433.33333333326</v>
      </c>
      <c r="U15" s="44">
        <f>OpEx!U34</f>
        <v>936433.33333333326</v>
      </c>
      <c r="V15" s="44">
        <f>OpEx!V34</f>
        <v>1067291.6666666667</v>
      </c>
      <c r="W15" s="44">
        <f>OpEx!W34</f>
        <v>1090833.3333333333</v>
      </c>
      <c r="X15" s="44">
        <f>OpEx!X34</f>
        <v>1090833.3333333333</v>
      </c>
      <c r="Y15" s="44">
        <f>OpEx!Y34</f>
        <v>1090833.3333333333</v>
      </c>
      <c r="Z15" s="44">
        <f>OpEx!Z34</f>
        <v>1090833.3333333333</v>
      </c>
      <c r="AA15" s="44">
        <f>OpEx!AA34</f>
        <v>1090833.3333333333</v>
      </c>
      <c r="AB15" s="44">
        <f>OpEx!AB34</f>
        <v>1090833.3333333333</v>
      </c>
      <c r="AC15" s="44">
        <f>OpEx!AC34</f>
        <v>1114166.6666666665</v>
      </c>
      <c r="AD15" s="44">
        <f>OpEx!AD34</f>
        <v>1099166.6666666665</v>
      </c>
      <c r="AE15" s="44">
        <f>OpEx!AE34</f>
        <v>1110466.6666666665</v>
      </c>
      <c r="AF15" s="44">
        <f>OpEx!AF34</f>
        <v>1110466.6666666665</v>
      </c>
      <c r="AG15" s="44">
        <f>OpEx!AG34</f>
        <v>1124591.6666666665</v>
      </c>
      <c r="AH15" s="44">
        <f>OpEx!AH34</f>
        <v>1838195.8333333333</v>
      </c>
      <c r="AI15" s="44">
        <f>OpEx!AI34</f>
        <v>1578195.8333333333</v>
      </c>
      <c r="AJ15" s="44">
        <f>OpEx!AJ34</f>
        <v>1563195.8333333333</v>
      </c>
      <c r="AK15" s="44">
        <f>OpEx!AK34</f>
        <v>1563195.8333333333</v>
      </c>
      <c r="AL15" s="44">
        <f>OpEx!AL34</f>
        <v>1563195.8333333333</v>
      </c>
      <c r="AM15" s="44">
        <f>OpEx!AM34</f>
        <v>1563195.8333333333</v>
      </c>
      <c r="AN15" s="44">
        <f>OpEx!AN34</f>
        <v>1563195.8333333333</v>
      </c>
      <c r="AO15" s="44">
        <f>OpEx!AO34</f>
        <v>1638195.8333333333</v>
      </c>
      <c r="AP15" s="44">
        <f>OpEx!AP34</f>
        <v>1563195.8333333333</v>
      </c>
      <c r="AQ15" s="44">
        <f>OpEx!AQ34</f>
        <v>2161625.0000000005</v>
      </c>
      <c r="AR15" s="44">
        <f>OpEx!AR34</f>
        <v>2161625.0000000005</v>
      </c>
      <c r="AS15" s="44">
        <f>OpEx!AS34</f>
        <v>2161625.0000000005</v>
      </c>
      <c r="AT15" s="44">
        <f>OpEx!AT34</f>
        <v>2436625.0000000005</v>
      </c>
      <c r="AU15" s="44">
        <f>OpEx!AU34</f>
        <v>2236625.0000000005</v>
      </c>
      <c r="AV15" s="44">
        <f>OpEx!AV34</f>
        <v>2161625.0000000005</v>
      </c>
      <c r="AW15" s="44">
        <f>OpEx!AW34</f>
        <v>2161625.0000000005</v>
      </c>
      <c r="AX15" s="44">
        <f>OpEx!AX34</f>
        <v>2161625.0000000005</v>
      </c>
      <c r="AY15" s="44">
        <f>OpEx!AY34</f>
        <v>2161625.0000000005</v>
      </c>
      <c r="AZ15" s="44">
        <f>OpEx!AZ34</f>
        <v>2161625.0000000005</v>
      </c>
      <c r="BA15" s="44">
        <f>OpEx!BA34</f>
        <v>2236625.0000000005</v>
      </c>
      <c r="BB15" s="44">
        <f>OpEx!BB34</f>
        <v>2161625.0000000005</v>
      </c>
      <c r="BC15" s="44">
        <f>OpEx!BC34</f>
        <v>2161625.0000000005</v>
      </c>
      <c r="BD15" s="44">
        <f>OpEx!BD34</f>
        <v>2161625.0000000005</v>
      </c>
      <c r="BE15" s="44">
        <f>OpEx!BE34</f>
        <v>2161625.0000000005</v>
      </c>
      <c r="BF15" s="44">
        <f>OpEx!BF34</f>
        <v>2478291.666666667</v>
      </c>
      <c r="BG15" s="44">
        <f>OpEx!BG34</f>
        <v>2278291.666666667</v>
      </c>
      <c r="BH15" s="44">
        <f>OpEx!BH34</f>
        <v>2203291.666666667</v>
      </c>
      <c r="BI15" s="44">
        <f>OpEx!BI34</f>
        <v>2203291.666666667</v>
      </c>
      <c r="BJ15" s="44">
        <f>OpEx!BJ34</f>
        <v>2203291.666666667</v>
      </c>
      <c r="BK15" s="44">
        <f>OpEx!BK34</f>
        <v>2203291.666666667</v>
      </c>
      <c r="BL15" s="44">
        <f>OpEx!BL34</f>
        <v>2203291.666666667</v>
      </c>
      <c r="BM15" s="44">
        <f>OpEx!BM34</f>
        <v>2203291.666666667</v>
      </c>
      <c r="BN15" s="44">
        <f>OpEx!BN34</f>
        <v>2278291.666666667</v>
      </c>
      <c r="BO15" s="44">
        <f>OpEx!BO34</f>
        <v>2203291.666666667</v>
      </c>
      <c r="BP15" s="44">
        <f>OpEx!BP34</f>
        <v>2203291.666666667</v>
      </c>
      <c r="BQ15" s="44">
        <f>OpEx!BQ34</f>
        <v>2203291.666666667</v>
      </c>
      <c r="BR15" s="44">
        <f>OpEx!BR34</f>
        <v>2478291.666666667</v>
      </c>
      <c r="BS15" s="44">
        <f>OpEx!BS34</f>
        <v>2203291.666666667</v>
      </c>
      <c r="BT15" s="44">
        <f>OpEx!BT34</f>
        <v>2203291.666666667</v>
      </c>
      <c r="BU15" s="44">
        <f>OpEx!BU34</f>
        <v>2278291.666666667</v>
      </c>
      <c r="BV15" s="44">
        <f>OpEx!BV34</f>
        <v>2203291.666666667</v>
      </c>
      <c r="BW15" s="44">
        <f>OpEx!BW34</f>
        <v>2203291.666666667</v>
      </c>
      <c r="BX15" s="44">
        <f>OpEx!BX34</f>
        <v>2203291.666666667</v>
      </c>
      <c r="BY15" s="44">
        <f>OpEx!BY34</f>
        <v>2203291.666666667</v>
      </c>
      <c r="BZ15" s="44">
        <f>OpEx!BZ34</f>
        <v>2203291.666666667</v>
      </c>
      <c r="CA15" s="44">
        <f>OpEx!CA34</f>
        <v>2203291.666666667</v>
      </c>
      <c r="CB15" s="44">
        <f>OpEx!CB34</f>
        <v>2278291.666666667</v>
      </c>
      <c r="CC15" s="44">
        <f>OpEx!CC34</f>
        <v>2203291.666666667</v>
      </c>
      <c r="CD15" s="44">
        <f>OpEx!CD34</f>
        <v>2203291.666666667</v>
      </c>
      <c r="CE15" s="44">
        <f>OpEx!CE34</f>
        <v>2203291.666666667</v>
      </c>
      <c r="CF15" s="44">
        <f>OpEx!CF34</f>
        <v>2203291.666666667</v>
      </c>
      <c r="CG15" s="44">
        <f>OpEx!CG34</f>
        <v>2203291.666666667</v>
      </c>
      <c r="CH15" s="44">
        <f>OpEx!CH34</f>
        <v>2203291.666666667</v>
      </c>
      <c r="CI15" s="44">
        <f>OpEx!CI34</f>
        <v>2203291.666666667</v>
      </c>
      <c r="CJ15" s="44">
        <f>OpEx!CJ34</f>
        <v>2203291.666666667</v>
      </c>
      <c r="CK15" s="44">
        <f>OpEx!CK34</f>
        <v>2203291.666666667</v>
      </c>
      <c r="CL15" s="44">
        <f>OpEx!CL34</f>
        <v>2203291.666666667</v>
      </c>
      <c r="CM15" s="44">
        <f>OpEx!CM34</f>
        <v>2203291.666666667</v>
      </c>
      <c r="CN15" s="44">
        <f>OpEx!CN34</f>
        <v>2203291.666666667</v>
      </c>
      <c r="CO15" s="44">
        <f>OpEx!CO34</f>
        <v>2203291.666666667</v>
      </c>
      <c r="CP15" s="44">
        <f>OpEx!CP34</f>
        <v>2203291.666666667</v>
      </c>
      <c r="CQ15" s="44">
        <f>OpEx!CQ34</f>
        <v>2203291.666666667</v>
      </c>
      <c r="CR15" s="44">
        <f>OpEx!CR34</f>
        <v>2203291.666666667</v>
      </c>
      <c r="CS15" s="44">
        <f>OpEx!CS34</f>
        <v>2203291.666666667</v>
      </c>
      <c r="CT15" s="44">
        <f>OpEx!CT34</f>
        <v>2203291.666666667</v>
      </c>
      <c r="CU15" s="44">
        <f>OpEx!CU34</f>
        <v>2203291.666666667</v>
      </c>
      <c r="CV15" s="44">
        <f>OpEx!CV34</f>
        <v>2203291.666666667</v>
      </c>
      <c r="CW15" s="44">
        <f>OpEx!CW34</f>
        <v>2203291.666666667</v>
      </c>
      <c r="CX15" s="44">
        <f>OpEx!CX34</f>
        <v>2203291.666666667</v>
      </c>
      <c r="CY15" s="44">
        <f>OpEx!CY34</f>
        <v>2203291.666666667</v>
      </c>
      <c r="CZ15" s="44">
        <f>OpEx!CZ34</f>
        <v>2203291.666666667</v>
      </c>
      <c r="DA15" s="44">
        <f>OpEx!DA34</f>
        <v>2203291.666666667</v>
      </c>
      <c r="DB15" s="44"/>
      <c r="DC15" s="44"/>
      <c r="DD15" s="44"/>
      <c r="DE15" s="44"/>
    </row>
    <row r="16" spans="1:109" x14ac:dyDescent="0.25">
      <c r="A16" s="17" t="s">
        <v>138</v>
      </c>
      <c r="B16" s="44">
        <f>SUM(J16:U16)</f>
        <v>31099699.999999996</v>
      </c>
      <c r="C16" s="44">
        <f>SUM(AC16:AN16)</f>
        <v>68532733.333333343</v>
      </c>
      <c r="D16" s="44">
        <f>SUM(AO16:AZ16)</f>
        <v>0</v>
      </c>
      <c r="E16" s="44">
        <f>SUM(BA16:BL16)</f>
        <v>0</v>
      </c>
      <c r="F16" s="44">
        <f>SUM(AF16:AQ16)</f>
        <v>19966466.666666664</v>
      </c>
      <c r="G16" s="44">
        <f>SUM(AR16:BC16)</f>
        <v>0</v>
      </c>
      <c r="H16" s="44">
        <f>SUM(CD16:CO16)</f>
        <v>0</v>
      </c>
      <c r="I16" s="44">
        <f>SUM(CP16:DA16)</f>
        <v>0</v>
      </c>
      <c r="J16" s="44">
        <f>'Capital Expenses'!E25</f>
        <v>11666566.666666668</v>
      </c>
      <c r="K16" s="44">
        <f>'Capital Expenses'!F25</f>
        <v>1149975</v>
      </c>
      <c r="L16" s="44">
        <f>'Capital Expenses'!G25</f>
        <v>1149975</v>
      </c>
      <c r="M16" s="44">
        <f>'Capital Expenses'!H25</f>
        <v>0</v>
      </c>
      <c r="N16" s="44">
        <f>'Capital Expenses'!I25</f>
        <v>0</v>
      </c>
      <c r="O16" s="44">
        <f>'Capital Expenses'!J25</f>
        <v>0</v>
      </c>
      <c r="P16" s="44">
        <f>'Capital Expenses'!K25</f>
        <v>0</v>
      </c>
      <c r="Q16" s="44">
        <f>'Capital Expenses'!L25</f>
        <v>4375000</v>
      </c>
      <c r="R16" s="44">
        <f>'Capital Expenses'!M25</f>
        <v>3733258.3333333335</v>
      </c>
      <c r="S16" s="44">
        <f>'Capital Expenses'!N25</f>
        <v>4033308.333333333</v>
      </c>
      <c r="T16" s="44">
        <f>'Capital Expenses'!O25</f>
        <v>1608308.3333333333</v>
      </c>
      <c r="U16" s="44">
        <f>'Capital Expenses'!P25</f>
        <v>3383308.333333333</v>
      </c>
      <c r="V16" s="44">
        <f>'Capital Expenses'!Q25</f>
        <v>46666266.666666672</v>
      </c>
      <c r="W16" s="44">
        <f>'Capital Expenses'!R25</f>
        <v>4599900</v>
      </c>
      <c r="X16" s="44">
        <f>'Capital Expenses'!S25</f>
        <v>4599900</v>
      </c>
      <c r="Y16" s="44">
        <f>'Capital Expenses'!T25</f>
        <v>0</v>
      </c>
      <c r="Z16" s="44">
        <f>'Capital Expenses'!U25</f>
        <v>0</v>
      </c>
      <c r="AA16" s="44">
        <f>'Capital Expenses'!V25</f>
        <v>0</v>
      </c>
      <c r="AB16" s="44">
        <f>'Capital Expenses'!W25</f>
        <v>0</v>
      </c>
      <c r="AC16" s="44">
        <f>'Capital Expenses'!X25</f>
        <v>17500000</v>
      </c>
      <c r="AD16" s="44">
        <f>'Capital Expenses'!Y25</f>
        <v>14933033.333333334</v>
      </c>
      <c r="AE16" s="44">
        <f>'Capital Expenses'!Z25</f>
        <v>16133233.333333332</v>
      </c>
      <c r="AF16" s="44">
        <f>'Capital Expenses'!AA25</f>
        <v>6433233.333333333</v>
      </c>
      <c r="AG16" s="44">
        <f>'Capital Expenses'!AB25</f>
        <v>13533233.333333332</v>
      </c>
      <c r="AH16" s="44">
        <f>'Capital Expenses'!AC25</f>
        <v>0</v>
      </c>
      <c r="AI16" s="44">
        <f>'Capital Expenses'!AD25</f>
        <v>0</v>
      </c>
      <c r="AJ16" s="44">
        <f>'Capital Expenses'!AE25</f>
        <v>0</v>
      </c>
      <c r="AK16" s="44">
        <f>'Capital Expenses'!AF25</f>
        <v>0</v>
      </c>
      <c r="AL16" s="44">
        <f>'Capital Expenses'!AG25</f>
        <v>0</v>
      </c>
      <c r="AM16" s="44">
        <f>'Capital Expenses'!AH25</f>
        <v>0</v>
      </c>
      <c r="AN16" s="44">
        <f>'Capital Expenses'!AI25</f>
        <v>0</v>
      </c>
      <c r="AO16" s="44">
        <f>'Capital Expenses'!AJ25</f>
        <v>0</v>
      </c>
      <c r="AP16" s="44">
        <f>'Capital Expenses'!AK25</f>
        <v>0</v>
      </c>
      <c r="AQ16" s="44">
        <f>'Capital Expenses'!AL25</f>
        <v>0</v>
      </c>
      <c r="AR16" s="44">
        <f>'Capital Expenses'!AM25</f>
        <v>0</v>
      </c>
      <c r="AS16" s="44">
        <f>'Capital Expenses'!AN25</f>
        <v>0</v>
      </c>
      <c r="AT16" s="44">
        <f>'Capital Expenses'!AO25</f>
        <v>0</v>
      </c>
      <c r="AU16" s="44">
        <f>'Capital Expenses'!AP25</f>
        <v>0</v>
      </c>
      <c r="AV16" s="44">
        <f>'Capital Expenses'!AQ25</f>
        <v>0</v>
      </c>
      <c r="AW16" s="44">
        <f>'Capital Expenses'!AR25</f>
        <v>0</v>
      </c>
      <c r="AX16" s="44">
        <f>'Capital Expenses'!AS25</f>
        <v>0</v>
      </c>
      <c r="AY16" s="44">
        <f>'Capital Expenses'!AT25</f>
        <v>0</v>
      </c>
      <c r="AZ16" s="44">
        <f>'Capital Expenses'!AU25</f>
        <v>0</v>
      </c>
      <c r="BA16" s="44">
        <f>'Capital Expenses'!AV25</f>
        <v>0</v>
      </c>
      <c r="BB16" s="44">
        <f>'Capital Expenses'!AW25</f>
        <v>0</v>
      </c>
      <c r="BC16" s="44">
        <f>'Capital Expenses'!AX25</f>
        <v>0</v>
      </c>
      <c r="BD16" s="44">
        <f>'Capital Expenses'!AY25</f>
        <v>0</v>
      </c>
      <c r="BE16" s="44">
        <f>'Capital Expenses'!AZ25</f>
        <v>0</v>
      </c>
      <c r="BF16" s="44">
        <f>'Capital Expenses'!BA25</f>
        <v>0</v>
      </c>
      <c r="BG16" s="44">
        <f>'Capital Expenses'!BB25</f>
        <v>0</v>
      </c>
      <c r="BH16" s="44">
        <f>'Capital Expenses'!BC25</f>
        <v>0</v>
      </c>
      <c r="BI16" s="44">
        <f>'Capital Expenses'!BD25</f>
        <v>0</v>
      </c>
      <c r="BJ16" s="44">
        <f>'Capital Expenses'!BE25</f>
        <v>0</v>
      </c>
      <c r="BK16" s="44">
        <f>'Capital Expenses'!BF25</f>
        <v>0</v>
      </c>
      <c r="BL16" s="44">
        <f>'Capital Expenses'!BG25</f>
        <v>0</v>
      </c>
      <c r="BM16" s="44">
        <f>'Capital Expenses'!BH25</f>
        <v>0</v>
      </c>
      <c r="BN16" s="44">
        <f>'Capital Expenses'!BI25</f>
        <v>0</v>
      </c>
      <c r="BO16" s="44">
        <f>'Capital Expenses'!BJ25</f>
        <v>0</v>
      </c>
      <c r="BP16" s="44">
        <f>'Capital Expenses'!BK25</f>
        <v>0</v>
      </c>
      <c r="BQ16" s="44">
        <f>'Capital Expenses'!BL25</f>
        <v>0</v>
      </c>
      <c r="BR16" s="44">
        <f>'Capital Expenses'!BM25</f>
        <v>0</v>
      </c>
      <c r="BS16" s="44">
        <f>'Capital Expenses'!BN25</f>
        <v>0</v>
      </c>
      <c r="BT16" s="44">
        <f>'Capital Expenses'!BO25</f>
        <v>0</v>
      </c>
      <c r="BU16" s="44">
        <f>'Capital Expenses'!BP25</f>
        <v>0</v>
      </c>
      <c r="BV16" s="44">
        <f>'Capital Expenses'!BQ25</f>
        <v>0</v>
      </c>
      <c r="BW16" s="44">
        <f>'Capital Expenses'!BR25</f>
        <v>0</v>
      </c>
      <c r="BX16" s="44">
        <f>'Capital Expenses'!BS25</f>
        <v>0</v>
      </c>
      <c r="BY16" s="44">
        <f>'Capital Expenses'!BT25</f>
        <v>0</v>
      </c>
      <c r="BZ16" s="44">
        <f>'Capital Expenses'!BU25</f>
        <v>0</v>
      </c>
      <c r="CA16" s="44">
        <f>'Capital Expenses'!BV25</f>
        <v>0</v>
      </c>
      <c r="CB16" s="44">
        <f>'Capital Expenses'!BW25</f>
        <v>0</v>
      </c>
      <c r="CC16" s="44">
        <f>'Capital Expenses'!BX25</f>
        <v>0</v>
      </c>
      <c r="CD16" s="44">
        <f>'Capital Expenses'!BY25</f>
        <v>0</v>
      </c>
      <c r="CE16" s="44">
        <f>'Capital Expenses'!BZ25</f>
        <v>0</v>
      </c>
      <c r="CF16" s="44">
        <f>'Capital Expenses'!CA25</f>
        <v>0</v>
      </c>
      <c r="CG16" s="44">
        <f>'Capital Expenses'!CB25</f>
        <v>0</v>
      </c>
      <c r="CH16" s="44">
        <f>'Capital Expenses'!CC25</f>
        <v>0</v>
      </c>
      <c r="CI16" s="44">
        <f>'Capital Expenses'!CD25</f>
        <v>0</v>
      </c>
      <c r="CJ16" s="44">
        <f>'Capital Expenses'!CE25</f>
        <v>0</v>
      </c>
      <c r="CK16" s="44">
        <f>'Capital Expenses'!CF25</f>
        <v>0</v>
      </c>
      <c r="CL16" s="44">
        <f>'Capital Expenses'!CG25</f>
        <v>0</v>
      </c>
      <c r="CM16" s="44">
        <f>'Capital Expenses'!CH25</f>
        <v>0</v>
      </c>
      <c r="CN16" s="44">
        <f>'Capital Expenses'!CI25</f>
        <v>0</v>
      </c>
      <c r="CO16" s="44">
        <f>'Capital Expenses'!CJ25</f>
        <v>0</v>
      </c>
      <c r="CP16" s="44">
        <f>'Capital Expenses'!CK25</f>
        <v>0</v>
      </c>
      <c r="CQ16" s="44">
        <f>'Capital Expenses'!CL25</f>
        <v>0</v>
      </c>
      <c r="CR16" s="44">
        <f>'Capital Expenses'!CM25</f>
        <v>0</v>
      </c>
      <c r="CS16" s="44">
        <f>'Capital Expenses'!CN25</f>
        <v>0</v>
      </c>
      <c r="CT16" s="44">
        <f>'Capital Expenses'!CO25</f>
        <v>0</v>
      </c>
      <c r="CU16" s="44">
        <f>'Capital Expenses'!CP25</f>
        <v>0</v>
      </c>
      <c r="CV16" s="44">
        <f>'Capital Expenses'!CQ25</f>
        <v>0</v>
      </c>
      <c r="CW16" s="44">
        <f>'Capital Expenses'!CR25</f>
        <v>0</v>
      </c>
      <c r="CX16" s="44">
        <f>'Capital Expenses'!CS25</f>
        <v>0</v>
      </c>
      <c r="CY16" s="44">
        <f>'Capital Expenses'!CT25</f>
        <v>0</v>
      </c>
      <c r="CZ16" s="44">
        <f>'Capital Expenses'!CU25</f>
        <v>0</v>
      </c>
      <c r="DA16" s="44">
        <f>'Capital Expenses'!CV25</f>
        <v>0</v>
      </c>
      <c r="DB16" s="44"/>
      <c r="DC16" s="44"/>
      <c r="DD16" s="44"/>
      <c r="DE16" s="44"/>
    </row>
    <row r="17" spans="1:109" x14ac:dyDescent="0.25">
      <c r="A17" s="43"/>
      <c r="B17" s="46"/>
      <c r="C17" s="46"/>
      <c r="D17" s="46"/>
      <c r="E17" s="46"/>
      <c r="F17" s="46"/>
      <c r="G17" s="46"/>
      <c r="H17" s="46"/>
      <c r="I17" s="46"/>
      <c r="J17" s="44"/>
      <c r="K17" s="45"/>
      <c r="L17" s="45"/>
    </row>
    <row r="18" spans="1:109" x14ac:dyDescent="0.25">
      <c r="A18" s="42" t="s">
        <v>104</v>
      </c>
      <c r="B18" s="44">
        <f>B9+B10-B13-B14-B15-B16</f>
        <v>104057041.66666666</v>
      </c>
      <c r="C18" s="44">
        <f t="shared" ref="C18:I18" si="5">C9+C10-C13-C14-C15-C16</f>
        <v>-81377169.791859567</v>
      </c>
      <c r="D18" s="44">
        <f t="shared" si="5"/>
        <v>-15406048.956172846</v>
      </c>
      <c r="E18" s="44">
        <f t="shared" si="5"/>
        <v>18897455.756944422</v>
      </c>
      <c r="F18" s="44">
        <f t="shared" si="5"/>
        <v>-1569010.90972225</v>
      </c>
      <c r="G18" s="44">
        <f t="shared" si="5"/>
        <v>18397455.756944414</v>
      </c>
      <c r="H18" s="44">
        <f t="shared" si="5"/>
        <v>18822455.756944414</v>
      </c>
      <c r="I18" s="44">
        <f t="shared" si="5"/>
        <v>18822455.756944414</v>
      </c>
      <c r="J18" s="44">
        <f>J9+J10-J13-J14-J15-J16</f>
        <v>134789850</v>
      </c>
      <c r="K18" s="44">
        <f>K9+K10-K13-K14-K15-K16</f>
        <v>-1936683.3333333333</v>
      </c>
      <c r="L18" s="44">
        <f t="shared" ref="L18:BV18" si="6">L9+L10-L13-L14-L15-L16</f>
        <v>-1936683.3333333333</v>
      </c>
      <c r="M18" s="44">
        <f t="shared" si="6"/>
        <v>-786708.33333333326</v>
      </c>
      <c r="N18" s="44">
        <f t="shared" si="6"/>
        <v>-804208.33333333326</v>
      </c>
      <c r="O18" s="44">
        <f t="shared" si="6"/>
        <v>-921916.66666666663</v>
      </c>
      <c r="P18" s="44">
        <f t="shared" si="6"/>
        <v>-904416.66666666663</v>
      </c>
      <c r="Q18" s="44">
        <f t="shared" si="6"/>
        <v>-5279416.666666667</v>
      </c>
      <c r="R18" s="44">
        <f t="shared" si="6"/>
        <v>-4637675</v>
      </c>
      <c r="S18" s="44">
        <f t="shared" si="6"/>
        <v>-6660616.666666666</v>
      </c>
      <c r="T18" s="44">
        <f t="shared" si="6"/>
        <v>-2544741.6666666665</v>
      </c>
      <c r="U18" s="44">
        <f t="shared" si="6"/>
        <v>-4319741.666666666</v>
      </c>
      <c r="V18" s="44">
        <f t="shared" si="6"/>
        <v>-47733558.333333336</v>
      </c>
      <c r="W18" s="44">
        <f t="shared" si="6"/>
        <v>-4886043.159722222</v>
      </c>
      <c r="X18" s="44">
        <f t="shared" si="6"/>
        <v>-4886043.159722222</v>
      </c>
      <c r="Y18" s="44">
        <f t="shared" si="6"/>
        <v>-286143.15972222213</v>
      </c>
      <c r="Z18" s="44">
        <f t="shared" si="6"/>
        <v>-286143.15972222213</v>
      </c>
      <c r="AA18" s="44">
        <f t="shared" si="6"/>
        <v>-286143.15972222213</v>
      </c>
      <c r="AB18" s="44">
        <f t="shared" si="6"/>
        <v>-286143.15972222213</v>
      </c>
      <c r="AC18" s="44">
        <f t="shared" si="6"/>
        <v>-17809476.493055556</v>
      </c>
      <c r="AD18" s="44">
        <f t="shared" si="6"/>
        <v>-23752509.826388888</v>
      </c>
      <c r="AE18" s="44">
        <f t="shared" si="6"/>
        <v>-16439009.826388888</v>
      </c>
      <c r="AF18" s="44">
        <f t="shared" si="6"/>
        <v>-6739009.8263888881</v>
      </c>
      <c r="AG18" s="44">
        <f t="shared" si="6"/>
        <v>-13853013.194637345</v>
      </c>
      <c r="AH18" s="44">
        <f t="shared" si="6"/>
        <v>-960846.5493441358</v>
      </c>
      <c r="AI18" s="44">
        <f t="shared" si="6"/>
        <v>-700846.5493441358</v>
      </c>
      <c r="AJ18" s="44">
        <f t="shared" si="6"/>
        <v>-685846.5493441358</v>
      </c>
      <c r="AK18" s="44">
        <f t="shared" si="6"/>
        <v>-685846.5493441358</v>
      </c>
      <c r="AL18" s="44">
        <f t="shared" si="6"/>
        <v>-685846.5493441358</v>
      </c>
      <c r="AM18" s="44">
        <f t="shared" si="6"/>
        <v>-685846.5493441358</v>
      </c>
      <c r="AN18" s="44">
        <f t="shared" si="6"/>
        <v>-685846.5493441358</v>
      </c>
      <c r="AO18" s="44">
        <f t="shared" si="6"/>
        <v>-760846.5493441358</v>
      </c>
      <c r="AP18" s="44">
        <f t="shared" si="6"/>
        <v>-9210846.5493441354</v>
      </c>
      <c r="AQ18" s="44">
        <f t="shared" si="6"/>
        <v>-1284275.7160108029</v>
      </c>
      <c r="AR18" s="44">
        <f t="shared" si="6"/>
        <v>-1284275.7160108029</v>
      </c>
      <c r="AS18" s="44">
        <f t="shared" si="6"/>
        <v>2225121.4199459874</v>
      </c>
      <c r="AT18" s="44">
        <f t="shared" si="6"/>
        <v>2045621.3130787029</v>
      </c>
      <c r="AU18" s="44">
        <f t="shared" si="6"/>
        <v>2245621.3130787029</v>
      </c>
      <c r="AV18" s="44">
        <f t="shared" si="6"/>
        <v>2320621.3130787029</v>
      </c>
      <c r="AW18" s="44">
        <f t="shared" si="6"/>
        <v>2320621.3130787029</v>
      </c>
      <c r="AX18" s="44">
        <f t="shared" si="6"/>
        <v>2320621.3130787029</v>
      </c>
      <c r="AY18" s="44">
        <f t="shared" si="6"/>
        <v>2320621.3130787029</v>
      </c>
      <c r="AZ18" s="44">
        <f t="shared" si="6"/>
        <v>2320621.3130787029</v>
      </c>
      <c r="BA18" s="44">
        <f t="shared" si="6"/>
        <v>2245621.3130787029</v>
      </c>
      <c r="BB18" s="44">
        <f t="shared" si="6"/>
        <v>-6204378.6869212966</v>
      </c>
      <c r="BC18" s="44">
        <f t="shared" si="6"/>
        <v>2320621.3130787029</v>
      </c>
      <c r="BD18" s="44">
        <f t="shared" si="6"/>
        <v>2320621.3130787029</v>
      </c>
      <c r="BE18" s="44">
        <f t="shared" si="6"/>
        <v>2320621.3130787029</v>
      </c>
      <c r="BF18" s="44">
        <f t="shared" si="6"/>
        <v>2003954.6464120364</v>
      </c>
      <c r="BG18" s="44">
        <f t="shared" si="6"/>
        <v>2203954.6464120364</v>
      </c>
      <c r="BH18" s="44">
        <f t="shared" si="6"/>
        <v>2278954.6464120364</v>
      </c>
      <c r="BI18" s="44">
        <f t="shared" si="6"/>
        <v>2278954.6464120364</v>
      </c>
      <c r="BJ18" s="44">
        <f t="shared" si="6"/>
        <v>2278954.6464120364</v>
      </c>
      <c r="BK18" s="44">
        <f t="shared" si="6"/>
        <v>2278954.6464120364</v>
      </c>
      <c r="BL18" s="44">
        <f t="shared" si="6"/>
        <v>2278954.6464120364</v>
      </c>
      <c r="BM18" s="44">
        <f t="shared" si="6"/>
        <v>2278954.6464120364</v>
      </c>
      <c r="BN18" s="44">
        <f t="shared" si="6"/>
        <v>2203954.6464120364</v>
      </c>
      <c r="BO18" s="44">
        <f t="shared" si="6"/>
        <v>-6246045.3535879636</v>
      </c>
      <c r="BP18" s="44">
        <f t="shared" si="6"/>
        <v>2278954.6464120364</v>
      </c>
      <c r="BQ18" s="44">
        <f t="shared" si="6"/>
        <v>2278954.6464120364</v>
      </c>
      <c r="BR18" s="44">
        <f t="shared" si="6"/>
        <v>2003954.6464120364</v>
      </c>
      <c r="BS18" s="44">
        <f t="shared" si="6"/>
        <v>2278954.6464120364</v>
      </c>
      <c r="BT18" s="44">
        <f t="shared" si="6"/>
        <v>2278954.6464120364</v>
      </c>
      <c r="BU18" s="44">
        <f t="shared" si="6"/>
        <v>2203954.6464120364</v>
      </c>
      <c r="BV18" s="44">
        <f t="shared" si="6"/>
        <v>2278954.6464120364</v>
      </c>
      <c r="BW18" s="44">
        <f t="shared" ref="BW18:DA18" si="7">BW9+BW10-BW13-BW14-BW15-BW16</f>
        <v>2278954.6464120364</v>
      </c>
      <c r="BX18" s="44">
        <f t="shared" si="7"/>
        <v>2278954.6464120364</v>
      </c>
      <c r="BY18" s="44">
        <f t="shared" si="7"/>
        <v>2278954.6464120364</v>
      </c>
      <c r="BZ18" s="44">
        <f t="shared" si="7"/>
        <v>-6246045.3535879636</v>
      </c>
      <c r="CA18" s="44">
        <f t="shared" si="7"/>
        <v>2278954.6464120364</v>
      </c>
      <c r="CB18" s="44">
        <f t="shared" si="7"/>
        <v>2203954.6464120364</v>
      </c>
      <c r="CC18" s="44">
        <f>CC9+CC10-CC13-CC14-CC15-CC16</f>
        <v>2278954.6464120364</v>
      </c>
      <c r="CD18" s="44">
        <f>CD9+CD10-CD13-CD14-CD15-CD16</f>
        <v>2278954.6464120364</v>
      </c>
      <c r="CE18" s="44">
        <f t="shared" si="7"/>
        <v>2278954.6464120364</v>
      </c>
      <c r="CF18" s="44">
        <f t="shared" si="7"/>
        <v>2278954.6464120364</v>
      </c>
      <c r="CG18" s="44">
        <f t="shared" si="7"/>
        <v>2278954.6464120364</v>
      </c>
      <c r="CH18" s="44">
        <f t="shared" si="7"/>
        <v>2278954.6464120364</v>
      </c>
      <c r="CI18" s="44">
        <f t="shared" si="7"/>
        <v>2278954.6464120364</v>
      </c>
      <c r="CJ18" s="44">
        <f t="shared" si="7"/>
        <v>2278954.6464120364</v>
      </c>
      <c r="CK18" s="44">
        <f t="shared" si="7"/>
        <v>-6246045.3535879636</v>
      </c>
      <c r="CL18" s="44">
        <f t="shared" si="7"/>
        <v>2278954.6464120364</v>
      </c>
      <c r="CM18" s="44">
        <f t="shared" si="7"/>
        <v>2278954.6464120364</v>
      </c>
      <c r="CN18" s="44">
        <f t="shared" si="7"/>
        <v>2278954.6464120364</v>
      </c>
      <c r="CO18" s="44">
        <f>CO9+CO10-CO13-CO14-CO15-CO16</f>
        <v>2278954.6464120364</v>
      </c>
      <c r="CP18" s="44">
        <f>CP9+CP10-CP13-CP14-CP15-CP16</f>
        <v>2278954.6464120364</v>
      </c>
      <c r="CQ18" s="44">
        <f t="shared" si="7"/>
        <v>2278954.6464120364</v>
      </c>
      <c r="CR18" s="44">
        <f t="shared" si="7"/>
        <v>2278954.6464120364</v>
      </c>
      <c r="CS18" s="44">
        <f t="shared" si="7"/>
        <v>2278954.6464120364</v>
      </c>
      <c r="CT18" s="44">
        <f t="shared" si="7"/>
        <v>2278954.6464120364</v>
      </c>
      <c r="CU18" s="44">
        <f t="shared" si="7"/>
        <v>2278954.6464120364</v>
      </c>
      <c r="CV18" s="44">
        <f t="shared" si="7"/>
        <v>2278954.6464120364</v>
      </c>
      <c r="CW18" s="44">
        <f t="shared" si="7"/>
        <v>-6246045.3535879636</v>
      </c>
      <c r="CX18" s="44">
        <f t="shared" si="7"/>
        <v>2278954.6464120364</v>
      </c>
      <c r="CY18" s="44">
        <f t="shared" si="7"/>
        <v>2278954.6464120364</v>
      </c>
      <c r="CZ18" s="44">
        <f t="shared" si="7"/>
        <v>2278954.6464120364</v>
      </c>
      <c r="DA18" s="44">
        <f t="shared" si="7"/>
        <v>2278954.6464120364</v>
      </c>
      <c r="DB18" s="44"/>
      <c r="DC18" s="44"/>
      <c r="DD18" s="44"/>
      <c r="DE18" s="44"/>
    </row>
    <row r="19" spans="1:109" x14ac:dyDescent="0.25">
      <c r="A19" s="43"/>
      <c r="B19" s="46"/>
      <c r="C19" s="46"/>
      <c r="D19" s="46"/>
      <c r="E19" s="46"/>
      <c r="F19" s="46"/>
      <c r="G19" s="46"/>
      <c r="H19" s="46"/>
      <c r="I19" s="46"/>
      <c r="J19" s="46"/>
      <c r="K19" s="45"/>
      <c r="L19" s="45"/>
    </row>
    <row r="20" spans="1:109" x14ac:dyDescent="0.25">
      <c r="A20" s="15" t="s">
        <v>105</v>
      </c>
      <c r="B20" s="44">
        <v>0</v>
      </c>
      <c r="C20" s="44">
        <f>B26</f>
        <v>104057041.66666666</v>
      </c>
      <c r="D20" s="44">
        <f t="shared" ref="D20:E20" si="8">C26</f>
        <v>20966528.381448679</v>
      </c>
      <c r="E20" s="44">
        <f t="shared" si="8"/>
        <v>3068343.4349363265</v>
      </c>
      <c r="F20" s="44">
        <f>E26</f>
        <v>12367939.676950198</v>
      </c>
      <c r="G20" s="44">
        <f t="shared" ref="G20:H20" si="9">F26</f>
        <v>1376069.2522973958</v>
      </c>
      <c r="H20" s="44">
        <f t="shared" si="9"/>
        <v>10350665.49431126</v>
      </c>
      <c r="I20" s="44">
        <f>H26</f>
        <v>19601511.736325122</v>
      </c>
      <c r="J20" s="44">
        <v>0</v>
      </c>
      <c r="K20" s="47">
        <f t="shared" ref="K20:X20" si="10">J26</f>
        <v>134789850</v>
      </c>
      <c r="L20" s="47">
        <f t="shared" si="10"/>
        <v>132853166.66666667</v>
      </c>
      <c r="M20" s="47">
        <f t="shared" si="10"/>
        <v>130916483.33333334</v>
      </c>
      <c r="N20" s="47">
        <f t="shared" si="10"/>
        <v>130129775.00000001</v>
      </c>
      <c r="O20" s="47">
        <f t="shared" si="10"/>
        <v>129325566.66666669</v>
      </c>
      <c r="P20" s="47">
        <f t="shared" si="10"/>
        <v>128403650.00000001</v>
      </c>
      <c r="Q20" s="47">
        <f t="shared" si="10"/>
        <v>127499233.33333334</v>
      </c>
      <c r="R20" s="47">
        <f t="shared" si="10"/>
        <v>122219816.66666667</v>
      </c>
      <c r="S20" s="47">
        <f t="shared" si="10"/>
        <v>117582141.66666667</v>
      </c>
      <c r="T20" s="47">
        <f t="shared" si="10"/>
        <v>110921525</v>
      </c>
      <c r="U20" s="47">
        <f t="shared" si="10"/>
        <v>108376783.33333333</v>
      </c>
      <c r="V20" s="47">
        <f t="shared" si="10"/>
        <v>104057041.66666666</v>
      </c>
      <c r="W20" s="47">
        <f t="shared" si="10"/>
        <v>56323483.333333321</v>
      </c>
      <c r="X20" s="47">
        <f t="shared" si="10"/>
        <v>51281681.674214877</v>
      </c>
      <c r="Y20" s="47">
        <f t="shared" ref="Y20" si="11">X26</f>
        <v>46239880.015096433</v>
      </c>
      <c r="Z20" s="47">
        <f t="shared" ref="Z20" si="12">Y26</f>
        <v>45797978.35597799</v>
      </c>
      <c r="AA20" s="47">
        <f t="shared" ref="AA20" si="13">Z26</f>
        <v>45356076.696859546</v>
      </c>
      <c r="AB20" s="47">
        <f t="shared" ref="AB20" si="14">AA26</f>
        <v>44914175.037741102</v>
      </c>
      <c r="AC20" s="47">
        <f t="shared" ref="AC20" si="15">AB26</f>
        <v>44472273.378622659</v>
      </c>
      <c r="AD20" s="47">
        <f t="shared" ref="AD20" si="16">AC26</f>
        <v>26507038.386170883</v>
      </c>
      <c r="AE20" s="47">
        <f t="shared" ref="AE20" si="17">AD26</f>
        <v>2598770.0603857758</v>
      </c>
      <c r="AF20" s="47">
        <f t="shared" ref="AF20" si="18">AE26</f>
        <v>-13995998.265399333</v>
      </c>
      <c r="AG20" s="47">
        <f t="shared" ref="AG20" si="19">AF26</f>
        <v>-20890766.591184441</v>
      </c>
      <c r="AH20" s="47">
        <f t="shared" ref="AH20" si="20">AG26</f>
        <v>-34899538.285218008</v>
      </c>
      <c r="AI20" s="47">
        <f t="shared" ref="AI20" si="21">AH26</f>
        <v>-36016143.333958365</v>
      </c>
      <c r="AJ20" s="47">
        <f t="shared" ref="AJ20" si="22">AI26</f>
        <v>-36872748.382698722</v>
      </c>
      <c r="AK20" s="47">
        <f t="shared" ref="AK20" si="23">AJ26</f>
        <v>-37714353.431439079</v>
      </c>
      <c r="AL20" s="47">
        <f t="shared" ref="AL20" si="24">AK26</f>
        <v>-38555958.480179437</v>
      </c>
      <c r="AM20" s="47">
        <f t="shared" ref="AM20" si="25">AL26</f>
        <v>-39397563.528919794</v>
      </c>
      <c r="AN20" s="47">
        <f t="shared" ref="AN20" si="26">AM26</f>
        <v>-40239168.577660151</v>
      </c>
      <c r="AO20" s="47">
        <f t="shared" ref="AO20" si="27">AN26</f>
        <v>-41080773.626400508</v>
      </c>
      <c r="AP20" s="47">
        <f t="shared" ref="AP20" si="28">AO26</f>
        <v>-41997378.675140865</v>
      </c>
      <c r="AQ20" s="47">
        <f t="shared" ref="AQ20" si="29">AP26</f>
        <v>-51363983.723881222</v>
      </c>
      <c r="AR20" s="47">
        <f t="shared" ref="AR20" si="30">AQ26</f>
        <v>-52804017.939288244</v>
      </c>
      <c r="AS20" s="47">
        <f t="shared" ref="AS20" si="31">AR26</f>
        <v>-54244052.154695265</v>
      </c>
      <c r="AT20" s="47">
        <f t="shared" ref="AT20" si="32">AS26</f>
        <v>-52797723.231730372</v>
      </c>
      <c r="AU20" s="47">
        <f t="shared" ref="AU20" si="33">AT26</f>
        <v>-51468069.378229216</v>
      </c>
      <c r="AV20" s="47">
        <f t="shared" ref="AV20" si="34">AU26</f>
        <v>-50008415.52472806</v>
      </c>
      <c r="AW20" s="47">
        <f t="shared" ref="AW20" si="35">AV26</f>
        <v>-48500011.671226904</v>
      </c>
      <c r="AX20" s="47">
        <f t="shared" ref="AX20" si="36">AW26</f>
        <v>-46991607.817725748</v>
      </c>
      <c r="AY20" s="47">
        <f t="shared" ref="AY20" si="37">AX26</f>
        <v>-45483203.964224592</v>
      </c>
      <c r="AZ20" s="47">
        <f t="shared" ref="AZ20" si="38">AY26</f>
        <v>-43974800.110723436</v>
      </c>
      <c r="BA20" s="47">
        <f t="shared" ref="BA20" si="39">AZ26</f>
        <v>-42466396.25722228</v>
      </c>
      <c r="BB20" s="47">
        <f t="shared" ref="BB20" si="40">BA26</f>
        <v>-41006742.403721124</v>
      </c>
      <c r="BC20" s="47">
        <f t="shared" ref="BC20" si="41">BB26</f>
        <v>-48023338.550219968</v>
      </c>
      <c r="BD20" s="47">
        <f t="shared" ref="BD20" si="42">BC26</f>
        <v>-46514934.696718812</v>
      </c>
      <c r="BE20" s="47">
        <f t="shared" ref="BE20" si="43">BD26</f>
        <v>-45006530.843217656</v>
      </c>
      <c r="BF20" s="47">
        <f t="shared" ref="BF20" si="44">BE26</f>
        <v>-43498126.9897165</v>
      </c>
      <c r="BG20" s="47">
        <f t="shared" ref="BG20" si="45">BF26</f>
        <v>-42195556.469548672</v>
      </c>
      <c r="BH20" s="47">
        <f t="shared" ref="BH20" si="46">BG26</f>
        <v>-40762985.949380845</v>
      </c>
      <c r="BI20" s="47">
        <f t="shared" ref="BI20" si="47">BH26</f>
        <v>-39281665.429213017</v>
      </c>
      <c r="BJ20" s="47">
        <f t="shared" ref="BJ20" si="48">BI26</f>
        <v>-37800344.90904519</v>
      </c>
      <c r="BK20" s="47">
        <f t="shared" ref="BK20" si="49">BJ26</f>
        <v>-36319024.388877362</v>
      </c>
      <c r="BL20" s="47">
        <f t="shared" ref="BL20" si="50">BK26</f>
        <v>-34837703.868709534</v>
      </c>
      <c r="BM20" s="47">
        <f t="shared" ref="BM20" si="51">BL26</f>
        <v>-33356383.348541711</v>
      </c>
      <c r="BN20" s="47">
        <f t="shared" ref="BN20" si="52">BM26</f>
        <v>-31875062.828373887</v>
      </c>
      <c r="BO20" s="47">
        <f t="shared" ref="BO20" si="53">BN26</f>
        <v>-30442492.308206063</v>
      </c>
      <c r="BP20" s="47">
        <f t="shared" ref="BP20" si="54">BO26</f>
        <v>-37486171.788038239</v>
      </c>
      <c r="BQ20" s="47">
        <f t="shared" ref="BQ20" si="55">BP26</f>
        <v>-36004851.267870411</v>
      </c>
      <c r="BR20" s="47">
        <f t="shared" ref="BR20" si="56">BQ26</f>
        <v>-34523530.747702584</v>
      </c>
      <c r="BS20" s="47">
        <f t="shared" ref="BS20" si="57">BR26</f>
        <v>-33220960.22753476</v>
      </c>
      <c r="BT20" s="47">
        <f t="shared" ref="BT20" si="58">BS26</f>
        <v>-31739639.707366936</v>
      </c>
      <c r="BU20" s="47">
        <f t="shared" ref="BU20" si="59">BT26</f>
        <v>-30258319.187199112</v>
      </c>
      <c r="BV20" s="47">
        <f t="shared" ref="BV20" si="60">BU26</f>
        <v>-28825748.667031288</v>
      </c>
      <c r="BW20" s="47">
        <f t="shared" ref="BW20" si="61">BV26</f>
        <v>-27344428.146863464</v>
      </c>
      <c r="BX20" s="47">
        <f t="shared" ref="BX20" si="62">BW26</f>
        <v>-25863107.62669564</v>
      </c>
      <c r="BY20" s="47">
        <f t="shared" ref="BY20" si="63">BX26</f>
        <v>-24381787.106527817</v>
      </c>
      <c r="BZ20" s="47">
        <f t="shared" ref="BZ20" si="64">BY26</f>
        <v>-22900466.586359993</v>
      </c>
      <c r="CA20" s="47">
        <f t="shared" ref="CA20" si="65">BZ26</f>
        <v>-29944146.066192169</v>
      </c>
      <c r="CB20" s="47">
        <f t="shared" ref="CB20" si="66">CA26</f>
        <v>-28462825.546024345</v>
      </c>
      <c r="CC20" s="47">
        <f t="shared" ref="CC20" si="67">CB26</f>
        <v>-27030255.025856521</v>
      </c>
      <c r="CD20" s="47">
        <f t="shared" ref="CD20" si="68">CC26</f>
        <v>-25548934.505688697</v>
      </c>
      <c r="CE20" s="47">
        <f t="shared" ref="CE20" si="69">CD26</f>
        <v>-24067613.985520873</v>
      </c>
      <c r="CF20" s="47">
        <f t="shared" ref="CF20" si="70">CE26</f>
        <v>-22586293.465353049</v>
      </c>
      <c r="CG20" s="47">
        <f t="shared" ref="CG20" si="71">CF26</f>
        <v>-21104972.945185225</v>
      </c>
      <c r="CH20" s="47">
        <f t="shared" ref="CH20" si="72">CG26</f>
        <v>-19623652.425017402</v>
      </c>
      <c r="CI20" s="47">
        <f t="shared" ref="CI20" si="73">CH26</f>
        <v>-18142331.904849578</v>
      </c>
      <c r="CJ20" s="47">
        <f t="shared" ref="CJ20" si="74">CI26</f>
        <v>-16661011.384681754</v>
      </c>
      <c r="CK20" s="47">
        <f t="shared" ref="CK20" si="75">CJ26</f>
        <v>-15179690.86451393</v>
      </c>
      <c r="CL20" s="47">
        <f t="shared" ref="CL20" si="76">CK26</f>
        <v>-22223370.344346106</v>
      </c>
      <c r="CM20" s="47">
        <f t="shared" ref="CM20" si="77">CL26</f>
        <v>-20742049.824178282</v>
      </c>
      <c r="CN20" s="47">
        <f t="shared" ref="CN20" si="78">CM26</f>
        <v>-19260729.304010458</v>
      </c>
      <c r="CO20" s="47">
        <f t="shared" ref="CO20" si="79">CN26</f>
        <v>-17779408.783842634</v>
      </c>
      <c r="CP20" s="47">
        <f t="shared" ref="CP20" si="80">CO26</f>
        <v>-16298088.263674811</v>
      </c>
      <c r="CQ20" s="47">
        <f t="shared" ref="CQ20" si="81">CP26</f>
        <v>-14816767.743506987</v>
      </c>
      <c r="CR20" s="47">
        <f t="shared" ref="CR20" si="82">CQ26</f>
        <v>-13335447.223339163</v>
      </c>
      <c r="CS20" s="47">
        <f t="shared" ref="CS20" si="83">CR26</f>
        <v>-11854126.703171339</v>
      </c>
      <c r="CT20" s="47">
        <f t="shared" ref="CT20" si="84">CS26</f>
        <v>-10372806.183003515</v>
      </c>
      <c r="CU20" s="47">
        <f t="shared" ref="CU20" si="85">CT26</f>
        <v>-8891485.6628356911</v>
      </c>
      <c r="CV20" s="47">
        <f t="shared" ref="CV20" si="86">CU26</f>
        <v>-7410165.1426678672</v>
      </c>
      <c r="CW20" s="47">
        <f t="shared" ref="CW20" si="87">CV26</f>
        <v>-5928844.6225000434</v>
      </c>
      <c r="CX20" s="47">
        <f t="shared" ref="CX20" si="88">CW26</f>
        <v>-12972524.102332219</v>
      </c>
      <c r="CY20" s="47">
        <f t="shared" ref="CY20" si="89">CX26</f>
        <v>-11491203.582164396</v>
      </c>
      <c r="CZ20" s="47">
        <f t="shared" ref="CZ20" si="90">CY26</f>
        <v>-10009883.061996572</v>
      </c>
      <c r="DA20" s="47">
        <f t="shared" ref="DA20" si="91">CZ26</f>
        <v>-8528562.5418287478</v>
      </c>
      <c r="DB20" s="47"/>
      <c r="DC20" s="47"/>
      <c r="DD20" s="47"/>
      <c r="DE20" s="47"/>
    </row>
    <row r="21" spans="1:109" x14ac:dyDescent="0.25">
      <c r="A21" s="43"/>
      <c r="B21" s="46"/>
      <c r="C21" s="46"/>
      <c r="D21" s="46"/>
      <c r="E21" s="46"/>
      <c r="F21" s="46"/>
      <c r="G21" s="46"/>
      <c r="H21" s="46"/>
      <c r="I21" s="46"/>
      <c r="J21" s="46"/>
      <c r="K21" s="45"/>
      <c r="L21" s="45"/>
    </row>
    <row r="22" spans="1:109" x14ac:dyDescent="0.25">
      <c r="A22" s="42" t="s">
        <v>106</v>
      </c>
      <c r="B22" s="44">
        <f>B20+B18</f>
        <v>104057041.66666666</v>
      </c>
      <c r="C22" s="44">
        <f>C20+C18</f>
        <v>22679871.87480709</v>
      </c>
      <c r="D22" s="44">
        <f t="shared" ref="D22:E22" si="92">D20+D18</f>
        <v>5560479.4252758324</v>
      </c>
      <c r="E22" s="44">
        <f t="shared" si="92"/>
        <v>21965799.191880748</v>
      </c>
      <c r="F22" s="44">
        <f t="shared" ref="F22:K22" si="93">F20+F18</f>
        <v>10798928.767227948</v>
      </c>
      <c r="G22" s="44">
        <f t="shared" si="93"/>
        <v>19773525.009241812</v>
      </c>
      <c r="H22" s="44">
        <f t="shared" si="93"/>
        <v>29173121.251255676</v>
      </c>
      <c r="I22" s="44">
        <f t="shared" si="93"/>
        <v>38423967.493269533</v>
      </c>
      <c r="J22" s="44">
        <f t="shared" si="93"/>
        <v>134789850</v>
      </c>
      <c r="K22" s="44">
        <f t="shared" si="93"/>
        <v>132853166.66666667</v>
      </c>
      <c r="L22" s="44">
        <f t="shared" ref="L22:BK22" si="94">L20+L18</f>
        <v>130916483.33333334</v>
      </c>
      <c r="M22" s="44">
        <f t="shared" si="94"/>
        <v>130129775.00000001</v>
      </c>
      <c r="N22" s="44">
        <f t="shared" si="94"/>
        <v>129325566.66666669</v>
      </c>
      <c r="O22" s="44">
        <f t="shared" si="94"/>
        <v>128403650.00000001</v>
      </c>
      <c r="P22" s="44">
        <f t="shared" si="94"/>
        <v>127499233.33333334</v>
      </c>
      <c r="Q22" s="44">
        <f t="shared" si="94"/>
        <v>122219816.66666667</v>
      </c>
      <c r="R22" s="44">
        <f t="shared" si="94"/>
        <v>117582141.66666667</v>
      </c>
      <c r="S22" s="44">
        <f t="shared" si="94"/>
        <v>110921525</v>
      </c>
      <c r="T22" s="44">
        <f t="shared" si="94"/>
        <v>108376783.33333333</v>
      </c>
      <c r="U22" s="44">
        <f t="shared" si="94"/>
        <v>104057041.66666666</v>
      </c>
      <c r="V22" s="44">
        <f t="shared" si="94"/>
        <v>56323483.333333321</v>
      </c>
      <c r="W22" s="44">
        <f>W20+W18</f>
        <v>51437440.173611097</v>
      </c>
      <c r="X22" s="44">
        <f t="shared" si="94"/>
        <v>46395638.514492653</v>
      </c>
      <c r="Y22" s="44">
        <f t="shared" si="94"/>
        <v>45953736.85537421</v>
      </c>
      <c r="Z22" s="44">
        <f>Z20+Z18</f>
        <v>45511835.196255766</v>
      </c>
      <c r="AA22" s="44">
        <f t="shared" si="94"/>
        <v>45069933.537137322</v>
      </c>
      <c r="AB22" s="44">
        <f t="shared" si="94"/>
        <v>44628031.878018878</v>
      </c>
      <c r="AC22" s="44">
        <f t="shared" si="94"/>
        <v>26662796.885567103</v>
      </c>
      <c r="AD22" s="44">
        <f t="shared" si="94"/>
        <v>2754528.5597819947</v>
      </c>
      <c r="AE22" s="44">
        <f t="shared" si="94"/>
        <v>-13840239.766003113</v>
      </c>
      <c r="AF22" s="44">
        <f t="shared" si="94"/>
        <v>-20735008.091788221</v>
      </c>
      <c r="AG22" s="44">
        <f t="shared" si="94"/>
        <v>-34743779.785821788</v>
      </c>
      <c r="AH22" s="44">
        <f t="shared" si="94"/>
        <v>-35860384.834562145</v>
      </c>
      <c r="AI22" s="44">
        <f t="shared" si="94"/>
        <v>-36716989.883302502</v>
      </c>
      <c r="AJ22" s="44">
        <f t="shared" si="94"/>
        <v>-37558594.932042859</v>
      </c>
      <c r="AK22" s="44">
        <f t="shared" si="94"/>
        <v>-38400199.980783217</v>
      </c>
      <c r="AL22" s="44">
        <f t="shared" si="94"/>
        <v>-39241805.029523574</v>
      </c>
      <c r="AM22" s="44">
        <f t="shared" si="94"/>
        <v>-40083410.078263931</v>
      </c>
      <c r="AN22" s="44">
        <f t="shared" si="94"/>
        <v>-40925015.127004288</v>
      </c>
      <c r="AO22" s="44">
        <f t="shared" si="94"/>
        <v>-41841620.175744645</v>
      </c>
      <c r="AP22" s="44">
        <f t="shared" si="94"/>
        <v>-51208225.224485002</v>
      </c>
      <c r="AQ22" s="44">
        <f t="shared" si="94"/>
        <v>-52648259.439892024</v>
      </c>
      <c r="AR22" s="44">
        <f t="shared" si="94"/>
        <v>-54088293.655299045</v>
      </c>
      <c r="AS22" s="44">
        <f>AS20+AS18</f>
        <v>-52018930.73474928</v>
      </c>
      <c r="AT22" s="44">
        <f t="shared" si="94"/>
        <v>-50752101.91865167</v>
      </c>
      <c r="AU22" s="44">
        <f t="shared" si="94"/>
        <v>-49222448.065150514</v>
      </c>
      <c r="AV22" s="44">
        <f t="shared" si="94"/>
        <v>-47687794.211649358</v>
      </c>
      <c r="AW22" s="44">
        <f t="shared" si="94"/>
        <v>-46179390.358148202</v>
      </c>
      <c r="AX22" s="44">
        <f t="shared" si="94"/>
        <v>-44670986.504647046</v>
      </c>
      <c r="AY22" s="44">
        <f t="shared" si="94"/>
        <v>-43162582.65114589</v>
      </c>
      <c r="AZ22" s="44">
        <f t="shared" si="94"/>
        <v>-41654178.797644734</v>
      </c>
      <c r="BA22" s="44">
        <f t="shared" si="94"/>
        <v>-40220774.944143578</v>
      </c>
      <c r="BB22" s="44">
        <f t="shared" si="94"/>
        <v>-47211121.090642422</v>
      </c>
      <c r="BC22" s="44">
        <f t="shared" si="94"/>
        <v>-45702717.237141266</v>
      </c>
      <c r="BD22" s="44">
        <f t="shared" si="94"/>
        <v>-44194313.38364011</v>
      </c>
      <c r="BE22" s="44">
        <f t="shared" si="94"/>
        <v>-42685909.530138955</v>
      </c>
      <c r="BF22" s="44">
        <f t="shared" si="94"/>
        <v>-41494172.343304463</v>
      </c>
      <c r="BG22" s="44">
        <f t="shared" si="94"/>
        <v>-39991601.823136635</v>
      </c>
      <c r="BH22" s="44">
        <f t="shared" si="94"/>
        <v>-38484031.302968808</v>
      </c>
      <c r="BI22" s="44">
        <f t="shared" si="94"/>
        <v>-37002710.78280098</v>
      </c>
      <c r="BJ22" s="44">
        <f t="shared" si="94"/>
        <v>-35521390.262633152</v>
      </c>
      <c r="BK22" s="44">
        <f t="shared" si="94"/>
        <v>-34040069.742465325</v>
      </c>
      <c r="BL22" s="44">
        <f t="shared" ref="BL22:BQ22" si="95">BL20+BL18</f>
        <v>-32558749.222297497</v>
      </c>
      <c r="BM22" s="44">
        <f t="shared" si="95"/>
        <v>-31077428.702129673</v>
      </c>
      <c r="BN22" s="44">
        <f t="shared" si="95"/>
        <v>-29671108.181961849</v>
      </c>
      <c r="BO22" s="44">
        <f t="shared" si="95"/>
        <v>-36688537.661794029</v>
      </c>
      <c r="BP22" s="44">
        <f t="shared" si="95"/>
        <v>-35207217.141626202</v>
      </c>
      <c r="BQ22" s="44">
        <f t="shared" si="95"/>
        <v>-33725896.621458374</v>
      </c>
      <c r="BR22" s="44">
        <f t="shared" ref="BR22:CC22" si="96">BR20+BR18</f>
        <v>-32519576.101290546</v>
      </c>
      <c r="BS22" s="44">
        <f t="shared" si="96"/>
        <v>-30942005.581122722</v>
      </c>
      <c r="BT22" s="44">
        <f t="shared" si="96"/>
        <v>-29460685.060954899</v>
      </c>
      <c r="BU22" s="44">
        <f t="shared" si="96"/>
        <v>-28054364.540787075</v>
      </c>
      <c r="BV22" s="44">
        <f t="shared" si="96"/>
        <v>-26546794.020619251</v>
      </c>
      <c r="BW22" s="44">
        <f t="shared" si="96"/>
        <v>-25065473.500451427</v>
      </c>
      <c r="BX22" s="44">
        <f t="shared" si="96"/>
        <v>-23584152.980283603</v>
      </c>
      <c r="BY22" s="44">
        <f t="shared" si="96"/>
        <v>-22102832.460115779</v>
      </c>
      <c r="BZ22" s="44">
        <f t="shared" si="96"/>
        <v>-29146511.939947955</v>
      </c>
      <c r="CA22" s="44">
        <f t="shared" si="96"/>
        <v>-27665191.419780131</v>
      </c>
      <c r="CB22" s="44">
        <f t="shared" si="96"/>
        <v>-26258870.899612308</v>
      </c>
      <c r="CC22" s="44">
        <f t="shared" si="96"/>
        <v>-24751300.379444484</v>
      </c>
      <c r="CD22" s="44">
        <f t="shared" ref="CD22:CO22" si="97">CD20+CD18</f>
        <v>-23269979.85927666</v>
      </c>
      <c r="CE22" s="44">
        <f t="shared" si="97"/>
        <v>-21788659.339108836</v>
      </c>
      <c r="CF22" s="44">
        <f t="shared" si="97"/>
        <v>-20307338.818941012</v>
      </c>
      <c r="CG22" s="44">
        <f t="shared" si="97"/>
        <v>-18826018.298773188</v>
      </c>
      <c r="CH22" s="44">
        <f t="shared" si="97"/>
        <v>-17344697.778605364</v>
      </c>
      <c r="CI22" s="44">
        <f t="shared" si="97"/>
        <v>-15863377.25843754</v>
      </c>
      <c r="CJ22" s="44">
        <f t="shared" si="97"/>
        <v>-14382056.738269717</v>
      </c>
      <c r="CK22" s="44">
        <f t="shared" si="97"/>
        <v>-21425736.218101893</v>
      </c>
      <c r="CL22" s="44">
        <f t="shared" si="97"/>
        <v>-19944415.697934069</v>
      </c>
      <c r="CM22" s="44">
        <f t="shared" si="97"/>
        <v>-18463095.177766245</v>
      </c>
      <c r="CN22" s="44">
        <f t="shared" si="97"/>
        <v>-16981774.657598421</v>
      </c>
      <c r="CO22" s="44">
        <f t="shared" si="97"/>
        <v>-15500454.137430597</v>
      </c>
      <c r="CP22" s="44">
        <f t="shared" ref="CP22:DA22" si="98">CP20+CP18</f>
        <v>-14019133.617262773</v>
      </c>
      <c r="CQ22" s="44">
        <f t="shared" si="98"/>
        <v>-12537813.097094949</v>
      </c>
      <c r="CR22" s="44">
        <f t="shared" si="98"/>
        <v>-11056492.576927125</v>
      </c>
      <c r="CS22" s="44">
        <f t="shared" si="98"/>
        <v>-9575172.0567593016</v>
      </c>
      <c r="CT22" s="44">
        <f t="shared" si="98"/>
        <v>-8093851.5365914786</v>
      </c>
      <c r="CU22" s="44">
        <f t="shared" si="98"/>
        <v>-6612531.0164236547</v>
      </c>
      <c r="CV22" s="44">
        <f t="shared" si="98"/>
        <v>-5131210.4962558309</v>
      </c>
      <c r="CW22" s="44">
        <f t="shared" si="98"/>
        <v>-12174889.976088006</v>
      </c>
      <c r="CX22" s="44">
        <f t="shared" si="98"/>
        <v>-10693569.455920182</v>
      </c>
      <c r="CY22" s="44">
        <f t="shared" si="98"/>
        <v>-9212248.9357523583</v>
      </c>
      <c r="CZ22" s="44">
        <f t="shared" si="98"/>
        <v>-7730928.4155845353</v>
      </c>
      <c r="DA22" s="44">
        <f t="shared" si="98"/>
        <v>-6249607.8954167115</v>
      </c>
      <c r="DB22" s="44"/>
      <c r="DC22" s="44"/>
      <c r="DD22" s="44"/>
      <c r="DE22" s="44"/>
    </row>
    <row r="23" spans="1:109" x14ac:dyDescent="0.25">
      <c r="A23" s="43"/>
      <c r="B23" s="46"/>
      <c r="C23" s="46"/>
      <c r="D23" s="46"/>
      <c r="E23" s="46"/>
      <c r="F23" s="46"/>
      <c r="G23" s="46"/>
      <c r="H23" s="46"/>
      <c r="I23" s="46"/>
      <c r="J23" s="46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</row>
    <row r="24" spans="1:109" s="284" customFormat="1" x14ac:dyDescent="0.25">
      <c r="A24" s="282" t="s">
        <v>317</v>
      </c>
      <c r="B24" s="283">
        <f>SUM(J24:U24)</f>
        <v>0</v>
      </c>
      <c r="C24" s="283">
        <f>SUM(V24:AG24)</f>
        <v>1713343.4933584104</v>
      </c>
      <c r="D24" s="283">
        <f>SUM(AH24:AS24)</f>
        <v>2492135.990339506</v>
      </c>
      <c r="E24" s="283">
        <f>SUM(AT24:BE24)</f>
        <v>9597859.51493055</v>
      </c>
      <c r="F24" s="283">
        <f>SUM(BF24:BQ24)</f>
        <v>9422859.5149305519</v>
      </c>
      <c r="G24" s="283">
        <f>SUM(BR24:CC24)</f>
        <v>9422859.5149305519</v>
      </c>
      <c r="H24" s="283">
        <f>SUM(CD24:CO24)</f>
        <v>9571609.5149305519</v>
      </c>
      <c r="I24" s="283">
        <f>SUM(CP24:DA24)</f>
        <v>9571609.5149305519</v>
      </c>
      <c r="J24" s="283">
        <f>IS!J52</f>
        <v>0</v>
      </c>
      <c r="K24" s="283">
        <f>IS!K52</f>
        <v>0</v>
      </c>
      <c r="L24" s="283">
        <f>IS!L52</f>
        <v>0</v>
      </c>
      <c r="M24" s="283">
        <f>IS!M52</f>
        <v>0</v>
      </c>
      <c r="N24" s="283">
        <f>IS!N52</f>
        <v>0</v>
      </c>
      <c r="O24" s="283">
        <f>IS!O52</f>
        <v>0</v>
      </c>
      <c r="P24" s="283">
        <f>IS!P52</f>
        <v>0</v>
      </c>
      <c r="Q24" s="283">
        <f>IS!Q52</f>
        <v>0</v>
      </c>
      <c r="R24" s="283">
        <f>IS!R52</f>
        <v>0</v>
      </c>
      <c r="S24" s="283">
        <f>IS!S52</f>
        <v>0</v>
      </c>
      <c r="T24" s="283">
        <f>IS!T52</f>
        <v>0</v>
      </c>
      <c r="U24" s="283">
        <f>IS!U52</f>
        <v>0</v>
      </c>
      <c r="V24" s="283">
        <f>IS!V52</f>
        <v>0</v>
      </c>
      <c r="W24" s="283">
        <f>IS!W52</f>
        <v>155758.49939621909</v>
      </c>
      <c r="X24" s="283">
        <f>IS!X52</f>
        <v>155758.49939621909</v>
      </c>
      <c r="Y24" s="283">
        <f>IS!Y52</f>
        <v>155758.49939621909</v>
      </c>
      <c r="Z24" s="283">
        <f>IS!Z52</f>
        <v>155758.49939621909</v>
      </c>
      <c r="AA24" s="283">
        <f>IS!AA52</f>
        <v>155758.49939621909</v>
      </c>
      <c r="AB24" s="283">
        <f>IS!AB52</f>
        <v>155758.49939621909</v>
      </c>
      <c r="AC24" s="283">
        <f>IS!AC52</f>
        <v>155758.49939621909</v>
      </c>
      <c r="AD24" s="283">
        <f>IS!AD52</f>
        <v>155758.49939621909</v>
      </c>
      <c r="AE24" s="283">
        <f>IS!AE52</f>
        <v>155758.49939621909</v>
      </c>
      <c r="AF24" s="283">
        <f>IS!AF52</f>
        <v>155758.49939621909</v>
      </c>
      <c r="AG24" s="283">
        <f>IS!AG52</f>
        <v>155758.49939621909</v>
      </c>
      <c r="AH24" s="283">
        <f>IS!AH52</f>
        <v>155758.49939621909</v>
      </c>
      <c r="AI24" s="283">
        <f>IS!AI52</f>
        <v>155758.49939621909</v>
      </c>
      <c r="AJ24" s="283">
        <f>IS!AJ52</f>
        <v>155758.49939621909</v>
      </c>
      <c r="AK24" s="283">
        <f>IS!AK52</f>
        <v>155758.49939621909</v>
      </c>
      <c r="AL24" s="283">
        <f>IS!AL52</f>
        <v>155758.49939621909</v>
      </c>
      <c r="AM24" s="283">
        <f>IS!AM52</f>
        <v>155758.49939621909</v>
      </c>
      <c r="AN24" s="283">
        <f>IS!AN52</f>
        <v>155758.49939621909</v>
      </c>
      <c r="AO24" s="283">
        <f>IS!AO52</f>
        <v>155758.49939621909</v>
      </c>
      <c r="AP24" s="283">
        <f>IS!AP52</f>
        <v>155758.49939621909</v>
      </c>
      <c r="AQ24" s="283">
        <f>IS!AQ52</f>
        <v>155758.49939621909</v>
      </c>
      <c r="AR24" s="283">
        <f>IS!AR52</f>
        <v>155758.49939621909</v>
      </c>
      <c r="AS24" s="283">
        <f>IS!AS52</f>
        <v>778792.49698109552</v>
      </c>
      <c r="AT24" s="283">
        <f>IS!AT52</f>
        <v>715967.45957754599</v>
      </c>
      <c r="AU24" s="283">
        <f>IS!AU52</f>
        <v>785967.45957754599</v>
      </c>
      <c r="AV24" s="283">
        <f>IS!AV52</f>
        <v>812217.45957754599</v>
      </c>
      <c r="AW24" s="283">
        <f>IS!AW52</f>
        <v>812217.45957754599</v>
      </c>
      <c r="AX24" s="283">
        <f>IS!AX52</f>
        <v>812217.45957754599</v>
      </c>
      <c r="AY24" s="283">
        <f>IS!AY52</f>
        <v>812217.45957754599</v>
      </c>
      <c r="AZ24" s="283">
        <f>IS!AZ52</f>
        <v>812217.45957754599</v>
      </c>
      <c r="BA24" s="283">
        <f>IS!BA52</f>
        <v>785967.45957754599</v>
      </c>
      <c r="BB24" s="283">
        <f>IS!BB52</f>
        <v>812217.45957754599</v>
      </c>
      <c r="BC24" s="283">
        <f>IS!BC52</f>
        <v>812217.45957754599</v>
      </c>
      <c r="BD24" s="283">
        <f>IS!BD52</f>
        <v>812217.45957754599</v>
      </c>
      <c r="BE24" s="283">
        <f>IS!BE52</f>
        <v>812217.45957754599</v>
      </c>
      <c r="BF24" s="283">
        <f>IS!BF52</f>
        <v>701384.12624421273</v>
      </c>
      <c r="BG24" s="283">
        <f>IS!BG52</f>
        <v>771384.12624421273</v>
      </c>
      <c r="BH24" s="283">
        <f>IS!BH52</f>
        <v>797634.12624421273</v>
      </c>
      <c r="BI24" s="283">
        <f>IS!BI52</f>
        <v>797634.12624421273</v>
      </c>
      <c r="BJ24" s="283">
        <f>IS!BJ52</f>
        <v>797634.12624421273</v>
      </c>
      <c r="BK24" s="283">
        <f>IS!BK52</f>
        <v>797634.12624421273</v>
      </c>
      <c r="BL24" s="283">
        <f>IS!BL52</f>
        <v>797634.12624421273</v>
      </c>
      <c r="BM24" s="283">
        <f>IS!BM52</f>
        <v>797634.12624421273</v>
      </c>
      <c r="BN24" s="283">
        <f>IS!BN52</f>
        <v>771384.12624421273</v>
      </c>
      <c r="BO24" s="283">
        <f>IS!BO52</f>
        <v>797634.12624421273</v>
      </c>
      <c r="BP24" s="283">
        <f>IS!BP52</f>
        <v>797634.12624421273</v>
      </c>
      <c r="BQ24" s="283">
        <f>IS!BQ52</f>
        <v>797634.12624421273</v>
      </c>
      <c r="BR24" s="283">
        <f>IS!BR52</f>
        <v>701384.12624421273</v>
      </c>
      <c r="BS24" s="283">
        <f>IS!BS52</f>
        <v>797634.12624421273</v>
      </c>
      <c r="BT24" s="283">
        <f>IS!BT52</f>
        <v>797634.12624421273</v>
      </c>
      <c r="BU24" s="283">
        <f>IS!BU52</f>
        <v>771384.12624421273</v>
      </c>
      <c r="BV24" s="283">
        <f>IS!BV52</f>
        <v>797634.12624421273</v>
      </c>
      <c r="BW24" s="283">
        <f>IS!BW52</f>
        <v>797634.12624421273</v>
      </c>
      <c r="BX24" s="283">
        <f>IS!BX52</f>
        <v>797634.12624421273</v>
      </c>
      <c r="BY24" s="283">
        <f>IS!BY52</f>
        <v>797634.12624421273</v>
      </c>
      <c r="BZ24" s="283">
        <f>IS!BZ52</f>
        <v>797634.12624421273</v>
      </c>
      <c r="CA24" s="283">
        <f>IS!CA52</f>
        <v>797634.12624421273</v>
      </c>
      <c r="CB24" s="283">
        <f>IS!CB52</f>
        <v>771384.12624421273</v>
      </c>
      <c r="CC24" s="283">
        <f>IS!CC52</f>
        <v>797634.12624421273</v>
      </c>
      <c r="CD24" s="283">
        <f>IS!CD52</f>
        <v>797634.12624421273</v>
      </c>
      <c r="CE24" s="283">
        <f>IS!CE52</f>
        <v>797634.12624421273</v>
      </c>
      <c r="CF24" s="283">
        <f>IS!CF52</f>
        <v>797634.12624421273</v>
      </c>
      <c r="CG24" s="283">
        <f>IS!CG52</f>
        <v>797634.12624421273</v>
      </c>
      <c r="CH24" s="283">
        <f>IS!CH52</f>
        <v>797634.12624421273</v>
      </c>
      <c r="CI24" s="283">
        <f>IS!CI52</f>
        <v>797634.12624421273</v>
      </c>
      <c r="CJ24" s="283">
        <f>IS!CJ52</f>
        <v>797634.12624421273</v>
      </c>
      <c r="CK24" s="283">
        <f>IS!CK52</f>
        <v>797634.12624421273</v>
      </c>
      <c r="CL24" s="283">
        <f>IS!CL52</f>
        <v>797634.12624421273</v>
      </c>
      <c r="CM24" s="283">
        <f>IS!CM52</f>
        <v>797634.12624421273</v>
      </c>
      <c r="CN24" s="283">
        <f>IS!CN52</f>
        <v>797634.12624421273</v>
      </c>
      <c r="CO24" s="283">
        <f>IS!CO52</f>
        <v>797634.12624421273</v>
      </c>
      <c r="CP24" s="283">
        <f>CO24</f>
        <v>797634.12624421273</v>
      </c>
      <c r="CQ24" s="283">
        <f>IS!CQ52</f>
        <v>797634.12624421273</v>
      </c>
      <c r="CR24" s="283">
        <f>IS!CR52</f>
        <v>797634.12624421273</v>
      </c>
      <c r="CS24" s="283">
        <f>IS!CS52</f>
        <v>797634.12624421273</v>
      </c>
      <c r="CT24" s="283">
        <f>IS!CT52</f>
        <v>797634.12624421273</v>
      </c>
      <c r="CU24" s="283">
        <f>IS!CU52</f>
        <v>797634.12624421273</v>
      </c>
      <c r="CV24" s="283">
        <f>IS!CV52</f>
        <v>797634.12624421273</v>
      </c>
      <c r="CW24" s="283">
        <f>IS!CW52</f>
        <v>797634.12624421273</v>
      </c>
      <c r="CX24" s="283">
        <f>IS!CX52</f>
        <v>797634.12624421273</v>
      </c>
      <c r="CY24" s="283">
        <f>IS!CY52</f>
        <v>797634.12624421273</v>
      </c>
      <c r="CZ24" s="283">
        <f>IS!CZ52</f>
        <v>797634.12624421273</v>
      </c>
      <c r="DA24" s="283">
        <f>IS!DA52</f>
        <v>797634.12624421273</v>
      </c>
      <c r="DB24" s="283"/>
      <c r="DC24" s="283"/>
      <c r="DD24" s="283"/>
      <c r="DE24" s="283"/>
    </row>
    <row r="25" spans="1:109" x14ac:dyDescent="0.25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3"/>
      <c r="AQ25" s="273"/>
      <c r="AR25" s="273"/>
      <c r="AS25" s="273"/>
      <c r="AT25" s="273"/>
      <c r="AU25" s="273"/>
      <c r="AV25" s="273"/>
      <c r="AW25" s="273"/>
      <c r="AX25" s="273"/>
      <c r="AY25" s="273"/>
      <c r="AZ25" s="273"/>
      <c r="BA25" s="273"/>
      <c r="BB25" s="273"/>
      <c r="BC25" s="273"/>
      <c r="BD25" s="273"/>
      <c r="BE25" s="273"/>
      <c r="BF25" s="273"/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273"/>
      <c r="BR25" s="273"/>
      <c r="BS25" s="273"/>
      <c r="BT25" s="273"/>
      <c r="BU25" s="273"/>
      <c r="BV25" s="273"/>
      <c r="BW25" s="273"/>
      <c r="BX25" s="273"/>
      <c r="BY25" s="273"/>
      <c r="BZ25" s="273"/>
      <c r="CA25" s="273"/>
      <c r="CB25" s="273"/>
      <c r="CC25" s="273"/>
      <c r="CD25" s="273"/>
      <c r="CE25" s="273"/>
      <c r="CF25" s="273"/>
      <c r="CG25" s="273"/>
      <c r="CH25" s="273"/>
      <c r="CI25" s="273"/>
      <c r="CJ25" s="273"/>
      <c r="CK25" s="273"/>
      <c r="CL25" s="273"/>
      <c r="CM25" s="273"/>
      <c r="CN25" s="273"/>
      <c r="CO25" s="273"/>
      <c r="CP25" s="273"/>
      <c r="CQ25" s="273"/>
      <c r="CR25" s="273"/>
      <c r="CS25" s="273"/>
      <c r="CT25" s="273"/>
      <c r="CU25" s="273"/>
      <c r="CV25" s="273"/>
      <c r="CW25" s="273"/>
      <c r="CX25" s="273"/>
      <c r="CY25" s="273"/>
      <c r="CZ25" s="273"/>
      <c r="DA25" s="273"/>
      <c r="DB25" s="273"/>
      <c r="DC25" s="273"/>
      <c r="DD25" s="273"/>
      <c r="DE25" s="273"/>
    </row>
    <row r="26" spans="1:109" s="290" customFormat="1" ht="12.75" x14ac:dyDescent="0.2">
      <c r="A26" s="288" t="s">
        <v>107</v>
      </c>
      <c r="B26" s="289">
        <f t="shared" ref="B26:AG26" si="99">B22-B24</f>
        <v>104057041.66666666</v>
      </c>
      <c r="C26" s="289">
        <f t="shared" si="99"/>
        <v>20966528.381448679</v>
      </c>
      <c r="D26" s="289">
        <f t="shared" si="99"/>
        <v>3068343.4349363265</v>
      </c>
      <c r="E26" s="289">
        <f t="shared" si="99"/>
        <v>12367939.676950198</v>
      </c>
      <c r="F26" s="289">
        <f t="shared" si="99"/>
        <v>1376069.2522973958</v>
      </c>
      <c r="G26" s="289">
        <f t="shared" si="99"/>
        <v>10350665.49431126</v>
      </c>
      <c r="H26" s="289">
        <f t="shared" si="99"/>
        <v>19601511.736325122</v>
      </c>
      <c r="I26" s="289">
        <f t="shared" si="99"/>
        <v>28852357.978338979</v>
      </c>
      <c r="J26" s="289">
        <f t="shared" si="99"/>
        <v>134789850</v>
      </c>
      <c r="K26" s="289">
        <f t="shared" si="99"/>
        <v>132853166.66666667</v>
      </c>
      <c r="L26" s="289">
        <f t="shared" si="99"/>
        <v>130916483.33333334</v>
      </c>
      <c r="M26" s="289">
        <f t="shared" si="99"/>
        <v>130129775.00000001</v>
      </c>
      <c r="N26" s="289">
        <f t="shared" si="99"/>
        <v>129325566.66666669</v>
      </c>
      <c r="O26" s="289">
        <f t="shared" si="99"/>
        <v>128403650.00000001</v>
      </c>
      <c r="P26" s="289">
        <f t="shared" si="99"/>
        <v>127499233.33333334</v>
      </c>
      <c r="Q26" s="289">
        <f t="shared" si="99"/>
        <v>122219816.66666667</v>
      </c>
      <c r="R26" s="289">
        <f t="shared" si="99"/>
        <v>117582141.66666667</v>
      </c>
      <c r="S26" s="289">
        <f t="shared" si="99"/>
        <v>110921525</v>
      </c>
      <c r="T26" s="289">
        <f t="shared" si="99"/>
        <v>108376783.33333333</v>
      </c>
      <c r="U26" s="289">
        <f t="shared" si="99"/>
        <v>104057041.66666666</v>
      </c>
      <c r="V26" s="289">
        <f t="shared" si="99"/>
        <v>56323483.333333321</v>
      </c>
      <c r="W26" s="289">
        <f t="shared" si="99"/>
        <v>51281681.674214877</v>
      </c>
      <c r="X26" s="289">
        <f t="shared" si="99"/>
        <v>46239880.015096433</v>
      </c>
      <c r="Y26" s="289">
        <f t="shared" si="99"/>
        <v>45797978.35597799</v>
      </c>
      <c r="Z26" s="289">
        <f t="shared" si="99"/>
        <v>45356076.696859546</v>
      </c>
      <c r="AA26" s="289">
        <f t="shared" si="99"/>
        <v>44914175.037741102</v>
      </c>
      <c r="AB26" s="289">
        <f t="shared" si="99"/>
        <v>44472273.378622659</v>
      </c>
      <c r="AC26" s="289">
        <f t="shared" si="99"/>
        <v>26507038.386170883</v>
      </c>
      <c r="AD26" s="289">
        <f t="shared" si="99"/>
        <v>2598770.0603857758</v>
      </c>
      <c r="AE26" s="289">
        <f t="shared" si="99"/>
        <v>-13995998.265399333</v>
      </c>
      <c r="AF26" s="289">
        <f t="shared" si="99"/>
        <v>-20890766.591184441</v>
      </c>
      <c r="AG26" s="289">
        <f t="shared" si="99"/>
        <v>-34899538.285218008</v>
      </c>
      <c r="AH26" s="289">
        <f t="shared" ref="AH26:BM26" si="100">AH22-AH24</f>
        <v>-36016143.333958365</v>
      </c>
      <c r="AI26" s="289">
        <f t="shared" si="100"/>
        <v>-36872748.382698722</v>
      </c>
      <c r="AJ26" s="289">
        <f t="shared" si="100"/>
        <v>-37714353.431439079</v>
      </c>
      <c r="AK26" s="289">
        <f t="shared" si="100"/>
        <v>-38555958.480179437</v>
      </c>
      <c r="AL26" s="289">
        <f t="shared" si="100"/>
        <v>-39397563.528919794</v>
      </c>
      <c r="AM26" s="289">
        <f t="shared" si="100"/>
        <v>-40239168.577660151</v>
      </c>
      <c r="AN26" s="289">
        <f t="shared" si="100"/>
        <v>-41080773.626400508</v>
      </c>
      <c r="AO26" s="289">
        <f t="shared" si="100"/>
        <v>-41997378.675140865</v>
      </c>
      <c r="AP26" s="289">
        <f t="shared" si="100"/>
        <v>-51363983.723881222</v>
      </c>
      <c r="AQ26" s="289">
        <f t="shared" si="100"/>
        <v>-52804017.939288244</v>
      </c>
      <c r="AR26" s="289">
        <f t="shared" si="100"/>
        <v>-54244052.154695265</v>
      </c>
      <c r="AS26" s="289">
        <f t="shared" si="100"/>
        <v>-52797723.231730372</v>
      </c>
      <c r="AT26" s="289">
        <f t="shared" si="100"/>
        <v>-51468069.378229216</v>
      </c>
      <c r="AU26" s="289">
        <f t="shared" si="100"/>
        <v>-50008415.52472806</v>
      </c>
      <c r="AV26" s="289">
        <f t="shared" si="100"/>
        <v>-48500011.671226904</v>
      </c>
      <c r="AW26" s="289">
        <f t="shared" si="100"/>
        <v>-46991607.817725748</v>
      </c>
      <c r="AX26" s="289">
        <f t="shared" si="100"/>
        <v>-45483203.964224592</v>
      </c>
      <c r="AY26" s="289">
        <f t="shared" si="100"/>
        <v>-43974800.110723436</v>
      </c>
      <c r="AZ26" s="289">
        <f t="shared" si="100"/>
        <v>-42466396.25722228</v>
      </c>
      <c r="BA26" s="289">
        <f t="shared" si="100"/>
        <v>-41006742.403721124</v>
      </c>
      <c r="BB26" s="289">
        <f t="shared" si="100"/>
        <v>-48023338.550219968</v>
      </c>
      <c r="BC26" s="289">
        <f t="shared" si="100"/>
        <v>-46514934.696718812</v>
      </c>
      <c r="BD26" s="289">
        <f t="shared" si="100"/>
        <v>-45006530.843217656</v>
      </c>
      <c r="BE26" s="289">
        <f t="shared" si="100"/>
        <v>-43498126.9897165</v>
      </c>
      <c r="BF26" s="289">
        <f t="shared" si="100"/>
        <v>-42195556.469548672</v>
      </c>
      <c r="BG26" s="289">
        <f t="shared" si="100"/>
        <v>-40762985.949380845</v>
      </c>
      <c r="BH26" s="289">
        <f t="shared" si="100"/>
        <v>-39281665.429213017</v>
      </c>
      <c r="BI26" s="289">
        <f t="shared" si="100"/>
        <v>-37800344.90904519</v>
      </c>
      <c r="BJ26" s="289">
        <f t="shared" si="100"/>
        <v>-36319024.388877362</v>
      </c>
      <c r="BK26" s="289">
        <f t="shared" si="100"/>
        <v>-34837703.868709534</v>
      </c>
      <c r="BL26" s="289">
        <f t="shared" si="100"/>
        <v>-33356383.348541711</v>
      </c>
      <c r="BM26" s="289">
        <f t="shared" si="100"/>
        <v>-31875062.828373887</v>
      </c>
      <c r="BN26" s="289">
        <f t="shared" ref="BN26:CS26" si="101">BN22-BN24</f>
        <v>-30442492.308206063</v>
      </c>
      <c r="BO26" s="289">
        <f t="shared" si="101"/>
        <v>-37486171.788038239</v>
      </c>
      <c r="BP26" s="289">
        <f t="shared" si="101"/>
        <v>-36004851.267870411</v>
      </c>
      <c r="BQ26" s="289">
        <f t="shared" si="101"/>
        <v>-34523530.747702584</v>
      </c>
      <c r="BR26" s="289">
        <f t="shared" si="101"/>
        <v>-33220960.22753476</v>
      </c>
      <c r="BS26" s="289">
        <f t="shared" si="101"/>
        <v>-31739639.707366936</v>
      </c>
      <c r="BT26" s="289">
        <f t="shared" si="101"/>
        <v>-30258319.187199112</v>
      </c>
      <c r="BU26" s="289">
        <f t="shared" si="101"/>
        <v>-28825748.667031288</v>
      </c>
      <c r="BV26" s="289">
        <f t="shared" si="101"/>
        <v>-27344428.146863464</v>
      </c>
      <c r="BW26" s="289">
        <f t="shared" si="101"/>
        <v>-25863107.62669564</v>
      </c>
      <c r="BX26" s="289">
        <f t="shared" si="101"/>
        <v>-24381787.106527817</v>
      </c>
      <c r="BY26" s="289">
        <f t="shared" si="101"/>
        <v>-22900466.586359993</v>
      </c>
      <c r="BZ26" s="289">
        <f t="shared" si="101"/>
        <v>-29944146.066192169</v>
      </c>
      <c r="CA26" s="289">
        <f t="shared" si="101"/>
        <v>-28462825.546024345</v>
      </c>
      <c r="CB26" s="289">
        <f t="shared" si="101"/>
        <v>-27030255.025856521</v>
      </c>
      <c r="CC26" s="289">
        <f t="shared" si="101"/>
        <v>-25548934.505688697</v>
      </c>
      <c r="CD26" s="289">
        <f t="shared" si="101"/>
        <v>-24067613.985520873</v>
      </c>
      <c r="CE26" s="289">
        <f t="shared" si="101"/>
        <v>-22586293.465353049</v>
      </c>
      <c r="CF26" s="289">
        <f t="shared" si="101"/>
        <v>-21104972.945185225</v>
      </c>
      <c r="CG26" s="289">
        <f t="shared" si="101"/>
        <v>-19623652.425017402</v>
      </c>
      <c r="CH26" s="289">
        <f t="shared" si="101"/>
        <v>-18142331.904849578</v>
      </c>
      <c r="CI26" s="289">
        <f t="shared" si="101"/>
        <v>-16661011.384681754</v>
      </c>
      <c r="CJ26" s="289">
        <f t="shared" si="101"/>
        <v>-15179690.86451393</v>
      </c>
      <c r="CK26" s="289">
        <f t="shared" si="101"/>
        <v>-22223370.344346106</v>
      </c>
      <c r="CL26" s="289">
        <f t="shared" si="101"/>
        <v>-20742049.824178282</v>
      </c>
      <c r="CM26" s="289">
        <f t="shared" si="101"/>
        <v>-19260729.304010458</v>
      </c>
      <c r="CN26" s="289">
        <f t="shared" si="101"/>
        <v>-17779408.783842634</v>
      </c>
      <c r="CO26" s="289">
        <f t="shared" si="101"/>
        <v>-16298088.263674811</v>
      </c>
      <c r="CP26" s="289">
        <f t="shared" si="101"/>
        <v>-14816767.743506987</v>
      </c>
      <c r="CQ26" s="289">
        <f t="shared" si="101"/>
        <v>-13335447.223339163</v>
      </c>
      <c r="CR26" s="289">
        <f t="shared" si="101"/>
        <v>-11854126.703171339</v>
      </c>
      <c r="CS26" s="289">
        <f t="shared" si="101"/>
        <v>-10372806.183003515</v>
      </c>
      <c r="CT26" s="289">
        <f t="shared" ref="CT26:DA26" si="102">CT22-CT24</f>
        <v>-8891485.6628356911</v>
      </c>
      <c r="CU26" s="289">
        <f t="shared" si="102"/>
        <v>-7410165.1426678672</v>
      </c>
      <c r="CV26" s="289">
        <f t="shared" si="102"/>
        <v>-5928844.6225000434</v>
      </c>
      <c r="CW26" s="289">
        <f t="shared" si="102"/>
        <v>-12972524.102332219</v>
      </c>
      <c r="CX26" s="289">
        <f t="shared" si="102"/>
        <v>-11491203.582164396</v>
      </c>
      <c r="CY26" s="289">
        <f t="shared" si="102"/>
        <v>-10009883.061996572</v>
      </c>
      <c r="CZ26" s="289">
        <f t="shared" si="102"/>
        <v>-8528562.5418287478</v>
      </c>
      <c r="DA26" s="289">
        <f t="shared" si="102"/>
        <v>-7047242.021660924</v>
      </c>
      <c r="DB26" s="289"/>
      <c r="DC26" s="289"/>
      <c r="DD26" s="289"/>
      <c r="DE26" s="289"/>
    </row>
    <row r="27" spans="1:109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09" s="287" customFormat="1" ht="12" x14ac:dyDescent="0.2">
      <c r="A28" s="282" t="s">
        <v>271</v>
      </c>
      <c r="B28" s="283">
        <f>SUM(J28:U28)</f>
        <v>9300000</v>
      </c>
      <c r="C28" s="283">
        <f>SUM(V28:AG28)</f>
        <v>9300000</v>
      </c>
      <c r="D28" s="283">
        <f>SUM(AH28:AS28)</f>
        <v>9300000</v>
      </c>
      <c r="E28" s="283">
        <f>SUM(AT28:BE28)</f>
        <v>9300000</v>
      </c>
      <c r="F28" s="283">
        <f>SUM(BF28:BQ28)</f>
        <v>9300000</v>
      </c>
      <c r="G28" s="283">
        <f>SUM(BR28:CC28)</f>
        <v>9300000</v>
      </c>
      <c r="H28" s="283">
        <f>SUM(CD28:CO28)</f>
        <v>9300000</v>
      </c>
      <c r="I28" s="283">
        <f>SUM(CP28:DA28)</f>
        <v>9300000</v>
      </c>
      <c r="J28" s="283">
        <f>OpEx!J24</f>
        <v>775000</v>
      </c>
      <c r="K28" s="283">
        <f>OpEx!K24</f>
        <v>775000</v>
      </c>
      <c r="L28" s="283">
        <f>OpEx!L24</f>
        <v>775000</v>
      </c>
      <c r="M28" s="283">
        <f>OpEx!M24</f>
        <v>775000</v>
      </c>
      <c r="N28" s="283">
        <f>OpEx!N24</f>
        <v>775000</v>
      </c>
      <c r="O28" s="283">
        <f>OpEx!O24</f>
        <v>775000</v>
      </c>
      <c r="P28" s="283">
        <f>OpEx!P24</f>
        <v>775000</v>
      </c>
      <c r="Q28" s="283">
        <f>OpEx!Q24</f>
        <v>775000</v>
      </c>
      <c r="R28" s="283">
        <f>OpEx!R24</f>
        <v>775000</v>
      </c>
      <c r="S28" s="283">
        <f>OpEx!S24</f>
        <v>775000</v>
      </c>
      <c r="T28" s="283">
        <f>OpEx!T24</f>
        <v>775000</v>
      </c>
      <c r="U28" s="283">
        <f>OpEx!U24</f>
        <v>775000</v>
      </c>
      <c r="V28" s="283">
        <f>OpEx!V24</f>
        <v>775000</v>
      </c>
      <c r="W28" s="283">
        <f>OpEx!W24</f>
        <v>775000</v>
      </c>
      <c r="X28" s="283">
        <f>OpEx!X24</f>
        <v>775000</v>
      </c>
      <c r="Y28" s="283">
        <f>OpEx!Y24</f>
        <v>775000</v>
      </c>
      <c r="Z28" s="283">
        <f>OpEx!Z24</f>
        <v>775000</v>
      </c>
      <c r="AA28" s="283">
        <f>OpEx!AA24</f>
        <v>775000</v>
      </c>
      <c r="AB28" s="283">
        <f>OpEx!AB24</f>
        <v>775000</v>
      </c>
      <c r="AC28" s="283">
        <f>OpEx!AC24</f>
        <v>775000</v>
      </c>
      <c r="AD28" s="283">
        <f>OpEx!AD24</f>
        <v>775000</v>
      </c>
      <c r="AE28" s="283">
        <f>OpEx!AE24</f>
        <v>775000</v>
      </c>
      <c r="AF28" s="283">
        <f>OpEx!AF24</f>
        <v>775000</v>
      </c>
      <c r="AG28" s="283">
        <f>OpEx!AG24</f>
        <v>775000</v>
      </c>
      <c r="AH28" s="283">
        <f>OpEx!AH24</f>
        <v>775000</v>
      </c>
      <c r="AI28" s="283">
        <f>OpEx!AI24</f>
        <v>775000</v>
      </c>
      <c r="AJ28" s="283">
        <f>OpEx!AJ24</f>
        <v>775000</v>
      </c>
      <c r="AK28" s="283">
        <f>OpEx!AK24</f>
        <v>775000</v>
      </c>
      <c r="AL28" s="283">
        <f>OpEx!AL24</f>
        <v>775000</v>
      </c>
      <c r="AM28" s="283">
        <f>OpEx!AM24</f>
        <v>775000</v>
      </c>
      <c r="AN28" s="283">
        <f>OpEx!AN24</f>
        <v>775000</v>
      </c>
      <c r="AO28" s="283">
        <f>OpEx!AO24</f>
        <v>775000</v>
      </c>
      <c r="AP28" s="283">
        <f>OpEx!AP24</f>
        <v>775000</v>
      </c>
      <c r="AQ28" s="283">
        <f>OpEx!AQ24</f>
        <v>775000</v>
      </c>
      <c r="AR28" s="283">
        <f>OpEx!AR24</f>
        <v>775000</v>
      </c>
      <c r="AS28" s="283">
        <f>OpEx!AS24</f>
        <v>775000</v>
      </c>
      <c r="AT28" s="283">
        <f>OpEx!AT24</f>
        <v>775000</v>
      </c>
      <c r="AU28" s="283">
        <f>OpEx!AU24</f>
        <v>775000</v>
      </c>
      <c r="AV28" s="283">
        <f>OpEx!AV24</f>
        <v>775000</v>
      </c>
      <c r="AW28" s="283">
        <f>OpEx!AW24</f>
        <v>775000</v>
      </c>
      <c r="AX28" s="283">
        <f>OpEx!AX24</f>
        <v>775000</v>
      </c>
      <c r="AY28" s="283">
        <f>OpEx!AY24</f>
        <v>775000</v>
      </c>
      <c r="AZ28" s="283">
        <f>OpEx!AZ24</f>
        <v>775000</v>
      </c>
      <c r="BA28" s="283">
        <f>OpEx!BA24</f>
        <v>775000</v>
      </c>
      <c r="BB28" s="283">
        <f>OpEx!BB24</f>
        <v>775000</v>
      </c>
      <c r="BC28" s="283">
        <f>OpEx!BC24</f>
        <v>775000</v>
      </c>
      <c r="BD28" s="283">
        <f>OpEx!BD24</f>
        <v>775000</v>
      </c>
      <c r="BE28" s="283">
        <f>OpEx!BE24</f>
        <v>775000</v>
      </c>
      <c r="BF28" s="283">
        <f>OpEx!BF24</f>
        <v>775000</v>
      </c>
      <c r="BG28" s="283">
        <f>OpEx!BG24</f>
        <v>775000</v>
      </c>
      <c r="BH28" s="283">
        <f>OpEx!BH24</f>
        <v>775000</v>
      </c>
      <c r="BI28" s="283">
        <f>OpEx!BI24</f>
        <v>775000</v>
      </c>
      <c r="BJ28" s="283">
        <f>OpEx!BJ24</f>
        <v>775000</v>
      </c>
      <c r="BK28" s="283">
        <f>OpEx!BK24</f>
        <v>775000</v>
      </c>
      <c r="BL28" s="283">
        <f>OpEx!BL24</f>
        <v>775000</v>
      </c>
      <c r="BM28" s="283">
        <f>OpEx!BM24</f>
        <v>775000</v>
      </c>
      <c r="BN28" s="283">
        <f>OpEx!BN24</f>
        <v>775000</v>
      </c>
      <c r="BO28" s="283">
        <f>OpEx!BO24</f>
        <v>775000</v>
      </c>
      <c r="BP28" s="283">
        <f>OpEx!BP24</f>
        <v>775000</v>
      </c>
      <c r="BQ28" s="283">
        <f>OpEx!BQ24</f>
        <v>775000</v>
      </c>
      <c r="BR28" s="283">
        <f>OpEx!BR24</f>
        <v>775000</v>
      </c>
      <c r="BS28" s="283">
        <f>OpEx!BS24</f>
        <v>775000</v>
      </c>
      <c r="BT28" s="283">
        <f>OpEx!BT24</f>
        <v>775000</v>
      </c>
      <c r="BU28" s="283">
        <f>OpEx!BU24</f>
        <v>775000</v>
      </c>
      <c r="BV28" s="283">
        <f>OpEx!BV24</f>
        <v>775000</v>
      </c>
      <c r="BW28" s="283">
        <f>OpEx!BW24</f>
        <v>775000</v>
      </c>
      <c r="BX28" s="283">
        <f>OpEx!BX24</f>
        <v>775000</v>
      </c>
      <c r="BY28" s="283">
        <f>OpEx!BY24</f>
        <v>775000</v>
      </c>
      <c r="BZ28" s="283">
        <f>OpEx!BZ24</f>
        <v>775000</v>
      </c>
      <c r="CA28" s="283">
        <f>OpEx!CA24</f>
        <v>775000</v>
      </c>
      <c r="CB28" s="283">
        <f>OpEx!CB24</f>
        <v>775000</v>
      </c>
      <c r="CC28" s="283">
        <f>OpEx!CC24</f>
        <v>775000</v>
      </c>
      <c r="CD28" s="283">
        <f>OpEx!CD24</f>
        <v>775000</v>
      </c>
      <c r="CE28" s="283">
        <f>OpEx!CE24</f>
        <v>775000</v>
      </c>
      <c r="CF28" s="283">
        <f>OpEx!CF24</f>
        <v>775000</v>
      </c>
      <c r="CG28" s="283">
        <f>OpEx!CG24</f>
        <v>775000</v>
      </c>
      <c r="CH28" s="283">
        <f>OpEx!CH24</f>
        <v>775000</v>
      </c>
      <c r="CI28" s="283">
        <f>OpEx!CI24</f>
        <v>775000</v>
      </c>
      <c r="CJ28" s="283">
        <f>OpEx!CJ24</f>
        <v>775000</v>
      </c>
      <c r="CK28" s="283">
        <f>OpEx!CK24</f>
        <v>775000</v>
      </c>
      <c r="CL28" s="283">
        <f>OpEx!CL24</f>
        <v>775000</v>
      </c>
      <c r="CM28" s="283">
        <f>OpEx!CM24</f>
        <v>775000</v>
      </c>
      <c r="CN28" s="283">
        <f>OpEx!CN24</f>
        <v>775000</v>
      </c>
      <c r="CO28" s="283">
        <f>OpEx!CO24</f>
        <v>775000</v>
      </c>
      <c r="CP28" s="283">
        <f>OpEx!CP24</f>
        <v>775000</v>
      </c>
      <c r="CQ28" s="283">
        <f>OpEx!CQ24</f>
        <v>775000</v>
      </c>
      <c r="CR28" s="283">
        <f>OpEx!CR24</f>
        <v>775000</v>
      </c>
      <c r="CS28" s="283">
        <f>OpEx!CS24</f>
        <v>775000</v>
      </c>
      <c r="CT28" s="283">
        <f>OpEx!CT24</f>
        <v>775000</v>
      </c>
      <c r="CU28" s="283">
        <f>OpEx!CU24</f>
        <v>775000</v>
      </c>
      <c r="CV28" s="283">
        <f>OpEx!CV24</f>
        <v>775000</v>
      </c>
      <c r="CW28" s="283">
        <f>OpEx!CW24</f>
        <v>775000</v>
      </c>
      <c r="CX28" s="283">
        <f>OpEx!CX24</f>
        <v>775000</v>
      </c>
      <c r="CY28" s="283">
        <f>OpEx!CY24</f>
        <v>775000</v>
      </c>
      <c r="CZ28" s="283">
        <f>OpEx!CZ24</f>
        <v>775000</v>
      </c>
      <c r="DA28" s="283">
        <f>OpEx!DA24</f>
        <v>775000</v>
      </c>
    </row>
  </sheetData>
  <mergeCells count="1">
    <mergeCell ref="B7:E7"/>
  </mergeCells>
  <phoneticPr fontId="9" type="noConversion"/>
  <conditionalFormatting sqref="A26:XFD26">
    <cfRule type="cellIs" dxfId="2" priority="1" operator="lessThan">
      <formula>0</formula>
    </cfRule>
  </conditionalFormatting>
  <conditionalFormatting sqref="J22:DE22">
    <cfRule type="cellIs" dxfId="1" priority="2" operator="lessThan">
      <formula>0</formula>
    </cfRule>
  </conditionalFormatting>
  <conditionalFormatting sqref="K10:L10 K17:L17 K19:L19 K21:L21 K23:DE23">
    <cfRule type="cellIs" dxfId="0" priority="4" operator="greaterThan">
      <formula>0</formula>
    </cfRule>
  </conditionalFormatting>
  <pageMargins left="0.7" right="0.7" top="0.75" bottom="0.75" header="0.3" footer="0.3"/>
  <pageSetup orientation="portrait" r:id="rId1"/>
  <ignoredErrors>
    <ignoredError sqref="G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Rev</vt:lpstr>
      <vt:lpstr>Production</vt:lpstr>
      <vt:lpstr>Packaging</vt:lpstr>
      <vt:lpstr>OpEx</vt:lpstr>
      <vt:lpstr>People</vt:lpstr>
      <vt:lpstr>Capital Expenses</vt:lpstr>
      <vt:lpstr>IS</vt:lpstr>
      <vt:lpstr>Use of Proceeds</vt:lpstr>
      <vt:lpstr>Cash Flow</vt:lpstr>
      <vt:lpstr>Growing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Meaghan MacLean</dc:creator>
  <cp:lastModifiedBy>Kinga Derenzi</cp:lastModifiedBy>
  <dcterms:created xsi:type="dcterms:W3CDTF">2021-10-27T20:28:39Z</dcterms:created>
  <dcterms:modified xsi:type="dcterms:W3CDTF">2024-05-13T21:47:16Z</dcterms:modified>
</cp:coreProperties>
</file>